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trlProps/ctrlProp2.xml" ContentType="application/vnd.ms-excel.contro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xl/ctrlProps/ctrlProp9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3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Szenarien BFS 2020-2050\"/>
    </mc:Choice>
  </mc:AlternateContent>
  <workbookProtection lockStructure="1"/>
  <bookViews>
    <workbookView xWindow="14505" yWindow="-15" windowWidth="14310" windowHeight="15285"/>
  </bookViews>
  <sheets>
    <sheet name="Bestände alle Szenarien" sheetId="1" r:id="rId1"/>
    <sheet name="Altersgruppen Referenzszenario" sheetId="3" r:id="rId2"/>
    <sheet name="Quotienten Referenzszenario" sheetId="4" r:id="rId3"/>
    <sheet name="Uebersetzungen" sheetId="2" state="hidden" r:id="rId4"/>
  </sheets>
  <definedNames>
    <definedName name="_xlnm.Print_Area" localSheetId="1">'Altersgruppen Referenzszenario'!$A$1:$G$46</definedName>
    <definedName name="_xlnm.Print_Area" localSheetId="0">'Bestände alle Szenarien'!$A$1:$G$46</definedName>
    <definedName name="_xlnm.Print_Area" localSheetId="2">'Quotienten Referenzszenario'!$A$1:$G$46</definedName>
  </definedNames>
  <calcPr calcId="162913"/>
</workbook>
</file>

<file path=xl/calcChain.xml><?xml version="1.0" encoding="utf-8"?>
<calcChain xmlns="http://schemas.openxmlformats.org/spreadsheetml/2006/main">
  <c r="A13" i="1" l="1"/>
  <c r="F12" i="1"/>
  <c r="D12" i="1"/>
  <c r="B12" i="1"/>
  <c r="G13" i="1"/>
  <c r="F13" i="1"/>
  <c r="E13" i="1"/>
  <c r="D13" i="1"/>
  <c r="B13" i="1"/>
  <c r="C13" i="1"/>
  <c r="A13" i="4"/>
  <c r="F12" i="4"/>
  <c r="D12" i="4"/>
  <c r="B12" i="4"/>
  <c r="A10" i="4"/>
  <c r="A9" i="4"/>
  <c r="A47" i="4"/>
  <c r="A46" i="4"/>
  <c r="G13" i="4"/>
  <c r="F13" i="4"/>
  <c r="E13" i="4"/>
  <c r="D13" i="4"/>
  <c r="C13" i="4"/>
  <c r="B13" i="4"/>
  <c r="A7" i="4"/>
  <c r="F12" i="3"/>
  <c r="D12" i="3"/>
  <c r="B12" i="3"/>
  <c r="A13" i="3"/>
  <c r="A10" i="3"/>
  <c r="A9" i="3"/>
  <c r="A47" i="3"/>
  <c r="A46" i="3"/>
  <c r="G13" i="3"/>
  <c r="F13" i="3"/>
  <c r="E13" i="3"/>
  <c r="D13" i="3"/>
  <c r="C13" i="3"/>
  <c r="B13" i="3"/>
  <c r="A7" i="3"/>
  <c r="A10" i="1"/>
  <c r="A9" i="1"/>
  <c r="A47" i="1" l="1"/>
  <c r="A46" i="1"/>
  <c r="A7" i="1"/>
</calcChain>
</file>

<file path=xl/sharedStrings.xml><?xml version="1.0" encoding="utf-8"?>
<sst xmlns="http://schemas.openxmlformats.org/spreadsheetml/2006/main" count="112" uniqueCount="98">
  <si>
    <t>Schweiz</t>
  </si>
  <si>
    <t>Jahr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</si>
  <si>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</si>
  <si>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</si>
  <si>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</si>
  <si>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</si>
  <si>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</si>
  <si>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</si>
  <si>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</si>
  <si>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</si>
  <si>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</si>
  <si>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</si>
  <si>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</si>
  <si>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</si>
  <si>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</si>
  <si>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</si>
  <si>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</si>
  <si>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Anno</t>
  </si>
  <si>
    <t>&lt;SpaltenTitel_2&gt;</t>
  </si>
  <si>
    <t>&lt;SpaltenTitel_3&gt;</t>
  </si>
  <si>
    <t>&lt;SpaltenTitel_4&gt;</t>
  </si>
  <si>
    <t>&lt;SpaltenTitel_5&gt;</t>
  </si>
  <si>
    <t>&lt;SpaltenTitel_6&gt;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</si>
  <si>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</si>
  <si>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</si>
  <si>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</si>
  <si>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</si>
  <si>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</si>
  <si>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</si>
  <si>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Letztmals aktualisiert am: 13.02.2024</t>
  </si>
  <si>
    <t>Ultima actualisaziun: 13.02.2024</t>
  </si>
  <si>
    <t>Ulimo aggiornamento: 13.02.2024</t>
  </si>
  <si>
    <t>&lt;SpaltenTitel_1.1&gt;</t>
  </si>
  <si>
    <t>&lt;SpaltenTitel_2.2&gt;</t>
  </si>
  <si>
    <t>&lt;SpaltenTitel_2.3&gt;</t>
  </si>
  <si>
    <t>Svizra</t>
  </si>
  <si>
    <t>Svizzera</t>
  </si>
  <si>
    <t>T2</t>
  </si>
  <si>
    <t>T3</t>
  </si>
  <si>
    <t>&lt;T2Titel&gt;</t>
  </si>
  <si>
    <t>&lt;T3Titel&gt;</t>
  </si>
  <si>
    <t>Kantonale Bevölkerungsszenarien - Entwicklung der Ständigen Wohnbevölkerung 2020-2050</t>
  </si>
  <si>
    <t>&lt;SpaltenTitel_1.2&gt;</t>
  </si>
  <si>
    <t>Graubünden</t>
  </si>
  <si>
    <t>Referenzszenario</t>
  </si>
  <si>
    <t>Hohes Szenario</t>
  </si>
  <si>
    <t>Tiefes Szenario</t>
  </si>
  <si>
    <t>Quelle: BFS (SZENARIEN)</t>
  </si>
  <si>
    <t>Funtauna: UST (SZENARIEN)</t>
  </si>
  <si>
    <t>Fonte: UST (SZENARIEN)</t>
  </si>
  <si>
    <t>&lt;T2UTitel&gt;</t>
  </si>
  <si>
    <t>&lt;T3UTitel&gt;</t>
  </si>
  <si>
    <t>alle Szenarien</t>
  </si>
  <si>
    <t>Scenari demografici cantonali - Evoluzione della popolazione residente permanente 2020-2050</t>
  </si>
  <si>
    <t>Scenaris chantunals da la populaziun - svilup da la populaziun residenta permanenta 2020-2050</t>
  </si>
  <si>
    <t>Tut ils scenaris</t>
  </si>
  <si>
    <t>Tutti gli scenari</t>
  </si>
  <si>
    <t>Scenario di riferimento</t>
  </si>
  <si>
    <t>Scenario alto</t>
  </si>
  <si>
    <t>Scenario basso</t>
  </si>
  <si>
    <t>Scenari da referenza</t>
  </si>
  <si>
    <t>Scenari aut</t>
  </si>
  <si>
    <t>Scenari bass</t>
  </si>
  <si>
    <t>Grischun</t>
  </si>
  <si>
    <t>Grigioni</t>
  </si>
  <si>
    <t>Onn</t>
  </si>
  <si>
    <t>Kantonale Bevölkerungsszenarien - Entwicklung der Altersgruppen der Ständigen Wohnbevölkerung 2020-2050</t>
  </si>
  <si>
    <t>Scenaris chantunals da la populaziun - Svilup da las gruppas da vegliadetgna da la populaziun residenta permanenta 2020-2050</t>
  </si>
  <si>
    <t>Scenari demografici cantonali - Evoluzione delle fasce di età della popolazione residente permanente 2020-2050</t>
  </si>
  <si>
    <t>&lt;T2SpaltenTitel_1&gt;</t>
  </si>
  <si>
    <t>&lt;T2SpaltenTitel_2&gt;</t>
  </si>
  <si>
    <t>&lt;T2SpaltenTitel_3&gt;</t>
  </si>
  <si>
    <t>&lt;T2SpaltenTitel_4&gt;</t>
  </si>
  <si>
    <t>&lt;T3SpaltenTitel_1&gt;</t>
  </si>
  <si>
    <t>&lt;T3SpaltenTitel_2&gt;</t>
  </si>
  <si>
    <t>&lt;T3SpaltenTitel_3&gt;</t>
  </si>
  <si>
    <t>&lt;T3SpaltenTitel_4&gt;</t>
  </si>
  <si>
    <t>Anzahl der unter 20-Jährigen</t>
  </si>
  <si>
    <t>Anzahl der 20-64-Jährigen</t>
  </si>
  <si>
    <t xml:space="preserve">Anzahl der 65-Jährigen und Älteren </t>
  </si>
  <si>
    <t>Numero di persone di età inferiore a 20 anni</t>
  </si>
  <si>
    <t>Numero di persone di età compresa tra 20 e 64 anni</t>
  </si>
  <si>
    <t xml:space="preserve">Numero di persone di 65 anni e più </t>
  </si>
  <si>
    <t>Dumber da persunas sut 20 onns</t>
  </si>
  <si>
    <t>Dumber da giuvenils tranter 20 e 64 onns</t>
  </si>
  <si>
    <t xml:space="preserve">Dumber da persunas 65 onns e dapli </t>
  </si>
  <si>
    <t>Kantonale Bevölkerungsszenarien - Entwicklung der Altersquotienten 2020-2050</t>
  </si>
  <si>
    <t>Scenari demografici cantonali - evoluzione degli indici di invecchiamento demografico 2020-2050</t>
  </si>
  <si>
    <t>Scenaris chantunals da la populaziun - svilup dals quozients da vegliadetgna 2020-2050</t>
  </si>
  <si>
    <t>Jugendquotient</t>
  </si>
  <si>
    <t>Altersquotient</t>
  </si>
  <si>
    <t>Gesamtquotient</t>
  </si>
  <si>
    <t>Tasso di giovani</t>
  </si>
  <si>
    <t>Tasso di età</t>
  </si>
  <si>
    <t>Quoziente totale</t>
  </si>
  <si>
    <t>Quozient da giuvenils</t>
  </si>
  <si>
    <t>Quozient da vegliadetgna</t>
  </si>
  <si>
    <t>Quozient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</si>
</sst>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#,##0.00__;\-#,###,##0.00__;\-__;@__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EEECE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vertical="center"/>
    </xf>
    <xf numFmtId="3" fontId="0" fillId="2" borderId="1" xfId="0" applyNumberForma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8" fillId="3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wrapText="1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 applyProtection="1">
      <alignment horizontal="right"/>
      <protection locked="0"/>
    </xf>
    <xf numFmtId="3" fontId="0" fillId="2" borderId="10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3" fontId="0" fillId="2" borderId="12" xfId="0" applyNumberFormat="1" applyFill="1" applyBorder="1" applyAlignment="1" applyProtection="1">
      <alignment horizontal="right"/>
      <protection locked="0"/>
    </xf>
    <xf numFmtId="3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vertical="top" wrapText="1"/>
    </xf>
    <xf numFmtId="0" fontId="3" fillId="2" borderId="0" xfId="0" applyFont="1" applyFill="1"/>
    <xf numFmtId="0" fontId="10" fillId="6" borderId="0" xfId="0" applyFont="1" applyFill="1" applyBorder="1" applyAlignment="1">
      <alignment horizontal="left" vertical="top" wrapText="1"/>
    </xf>
    <xf numFmtId="165" fontId="2" fillId="2" borderId="0" xfId="0" applyNumberFormat="1" applyFont="1" applyFill="1" applyBorder="1"/>
    <xf numFmtId="165" fontId="2" fillId="2" borderId="14" xfId="0" applyNumberFormat="1" applyFont="1" applyFill="1" applyBorder="1"/>
    <xf numFmtId="165" fontId="2" fillId="2" borderId="15" xfId="0" applyNumberFormat="1" applyFont="1" applyFill="1" applyBorder="1"/>
    <xf numFmtId="165" fontId="2" fillId="2" borderId="16" xfId="0" applyNumberFormat="1" applyFont="1" applyFill="1" applyBorder="1"/>
    <xf numFmtId="165" fontId="2" fillId="2" borderId="17" xfId="0" applyNumberFormat="1" applyFont="1" applyFill="1" applyBorder="1"/>
    <xf numFmtId="165" fontId="2" fillId="2" borderId="18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911225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19050</xdr:rowOff>
    </xdr:from>
    <xdr:to>
      <xdr:col>5</xdr:col>
      <xdr:colOff>714375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19050"/>
          <a:ext cx="280035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8077" y="295275"/>
                <a:ext cx="1045296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8077" y="485775"/>
                <a:ext cx="140461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8077" y="647700"/>
                <a:ext cx="1045296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911225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19050</xdr:rowOff>
    </xdr:from>
    <xdr:to>
      <xdr:col>5</xdr:col>
      <xdr:colOff>714375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19050"/>
          <a:ext cx="280035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Option Button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Option Button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5" name="Option Button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911225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19050</xdr:rowOff>
    </xdr:from>
    <xdr:to>
      <xdr:col>5</xdr:col>
      <xdr:colOff>714375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19050"/>
          <a:ext cx="280035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Option Button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Option Button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Option Button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workbookViewId="0"/>
  </sheetViews>
  <sheetFormatPr baseColWidth="10" defaultRowHeight="12.75" x14ac:dyDescent="0.2"/>
  <cols>
    <col min="1" max="1" width="15.7109375" style="5" customWidth="1"/>
    <col min="2" max="7" width="22.5703125" style="5" customWidth="1"/>
    <col min="8" max="16384" width="11.42578125" style="5"/>
  </cols>
  <sheetData>
    <row r="1" spans="1:7" s="1" customFormat="1" x14ac:dyDescent="0.2"/>
    <row r="2" spans="1:7" s="1" customFormat="1" ht="15.75" x14ac:dyDescent="0.25">
      <c r="A2" s="2"/>
      <c r="B2" s="9"/>
      <c r="C2" s="10"/>
      <c r="D2" s="10"/>
      <c r="E2" s="2"/>
    </row>
    <row r="3" spans="1:7" s="1" customFormat="1" ht="15.75" x14ac:dyDescent="0.25">
      <c r="A3" s="2"/>
      <c r="B3" s="9"/>
      <c r="C3" s="10"/>
      <c r="D3" s="10"/>
      <c r="E3" s="2"/>
    </row>
    <row r="4" spans="1:7" s="1" customFormat="1" ht="15.75" x14ac:dyDescent="0.25">
      <c r="A4" s="2"/>
      <c r="B4" s="9"/>
      <c r="C4" s="10"/>
      <c r="D4" s="10"/>
      <c r="E4" s="2"/>
    </row>
    <row r="5" spans="1:7" s="1" customFormat="1" x14ac:dyDescent="0.2">
      <c r="A5" s="2"/>
      <c r="B5" s="2"/>
      <c r="C5" s="2"/>
      <c r="D5" s="2"/>
      <c r="E5" s="2"/>
      <c r="F5" s="2"/>
    </row>
    <row r="6" spans="1:7" s="1" customFormat="1" ht="6" customHeight="1" x14ac:dyDescent="0.2">
      <c r="A6" s="2"/>
      <c r="B6" s="2"/>
      <c r="C6" s="2"/>
      <c r="D6" s="2"/>
      <c r="E6" s="2"/>
      <c r="F6" s="2"/>
      <c r="G6" s="2"/>
    </row>
    <row r="7" spans="1:7" s="2" customFormat="1" ht="15.75" customHeight="1" x14ac:dyDescent="0.2">
      <c r="A7" s="34" t="str">
        <f>VLOOKUP("&lt;Fachbereich&gt;",Uebersetzungen!$B$3:$E$36,Uebersetzungen!$B$2+1,FALSE)</f>
        <v>Daten &amp; Statistik</v>
      </c>
      <c r="B7" s="34"/>
      <c r="C7" s="34"/>
      <c r="D7" s="3"/>
      <c r="E7" s="3"/>
      <c r="F7" s="3"/>
      <c r="G7" s="3"/>
    </row>
    <row r="8" spans="1:7" s="2" customFormat="1" ht="12.75" customHeight="1" x14ac:dyDescent="0.2">
      <c r="A8" s="4"/>
      <c r="B8" s="4"/>
      <c r="C8" s="4"/>
      <c r="D8" s="3"/>
      <c r="E8" s="3"/>
      <c r="F8" s="3"/>
      <c r="G8" s="3"/>
    </row>
    <row r="9" spans="1:7" ht="18" x14ac:dyDescent="0.25">
      <c r="A9" s="6" t="str">
        <f>VLOOKUP("&lt;Titel&gt;",Uebersetzungen!$B$3:$E$36,Uebersetzungen!$B$2+1,FALSE)</f>
        <v>Kantonale Bevölkerungsszenarien - Entwicklung der Ständigen Wohnbevölkerung 2020-2050</v>
      </c>
    </row>
    <row r="10" spans="1:7" ht="15.75" x14ac:dyDescent="0.25">
      <c r="A10" s="41" t="str">
        <f>VLOOKUP("&lt;UTitel&gt;",Uebersetzungen!$B$3:$E$36,Uebersetzungen!$B$2+1,FALSE)</f>
        <v>alle Szenarien</v>
      </c>
    </row>
    <row r="11" spans="1:7" ht="13.5" thickBot="1" x14ac:dyDescent="0.25"/>
    <row r="12" spans="1:7" s="7" customFormat="1" ht="26.25" customHeight="1" thickBot="1" x14ac:dyDescent="0.25">
      <c r="B12" s="31" t="str">
        <f>VLOOKUP("&lt;SpaltenTitel_2&gt;",Uebersetzungen!$B$3:$E$36,Uebersetzungen!$B$2+1,FALSE)</f>
        <v>Referenzszenario</v>
      </c>
      <c r="C12" s="32"/>
      <c r="D12" s="31" t="str">
        <f>VLOOKUP("&lt;SpaltenTitel_3&gt;",Uebersetzungen!$B$3:$E$36,Uebersetzungen!$B$2+1,FALSE)</f>
        <v>Hohes Szenario</v>
      </c>
      <c r="E12" s="32"/>
      <c r="F12" s="31" t="str">
        <f>VLOOKUP("&lt;SpaltenTitel_4&gt;",Uebersetzungen!$B$3:$E$36,Uebersetzungen!$B$2+1,FALSE)</f>
        <v>Tiefes Szenario</v>
      </c>
      <c r="G12" s="33"/>
    </row>
    <row r="13" spans="1:7" s="7" customFormat="1" ht="26.25" customHeight="1" thickBot="1" x14ac:dyDescent="0.25">
      <c r="A13" s="29" t="str">
        <f>VLOOKUP("&lt;SpaltenTitel_1&gt;",Uebersetzungen!$B$3:$E$36,Uebersetzungen!$B$2+1,FALSE)</f>
        <v>Jahr</v>
      </c>
      <c r="B13" s="26" t="str">
        <f>VLOOKUP("&lt;SpaltenTitel_1.1&gt;",Uebersetzungen!$B$3:$E$36,Uebersetzungen!$B$2+1,FALSE)</f>
        <v>Schweiz</v>
      </c>
      <c r="C13" s="27" t="str">
        <f>VLOOKUP("&lt;SpaltenTitel_1.2&gt;",Uebersetzungen!$B$3:$E$36,Uebersetzungen!$B$2+1,FALSE)</f>
        <v>Graubünden</v>
      </c>
      <c r="D13" s="26" t="str">
        <f>VLOOKUP("&lt;SpaltenTitel_1.1&gt;",Uebersetzungen!$B$3:$E$36,Uebersetzungen!$B$2+1,FALSE)</f>
        <v>Schweiz</v>
      </c>
      <c r="E13" s="27" t="str">
        <f>VLOOKUP("&lt;SpaltenTitel_1.2&gt;",Uebersetzungen!$B$3:$E$36,Uebersetzungen!$B$2+1,FALSE)</f>
        <v>Graubünden</v>
      </c>
      <c r="F13" s="26" t="str">
        <f>VLOOKUP("&lt;SpaltenTitel_1.1&gt;",Uebersetzungen!$B$3:$E$36,Uebersetzungen!$B$2+1,FALSE)</f>
        <v>Schweiz</v>
      </c>
      <c r="G13" s="28" t="str">
        <f>VLOOKUP("&lt;SpaltenTitel_1.2&gt;",Uebersetzungen!$B$3:$E$36,Uebersetzungen!$B$2+1,FALSE)</f>
        <v>Graubünden</v>
      </c>
    </row>
    <row r="14" spans="1:7" x14ac:dyDescent="0.2">
      <c r="A14" s="35">
        <v>2020</v>
      </c>
      <c r="B14" s="8">
        <v>8688215</v>
      </c>
      <c r="C14" s="8">
        <v>198899</v>
      </c>
      <c r="D14" s="8">
        <v>8717536</v>
      </c>
      <c r="E14" s="8">
        <v>199829</v>
      </c>
      <c r="F14" s="8">
        <v>8658685</v>
      </c>
      <c r="G14" s="36">
        <v>197925</v>
      </c>
    </row>
    <row r="15" spans="1:7" x14ac:dyDescent="0.2">
      <c r="A15" s="35">
        <v>2021</v>
      </c>
      <c r="B15" s="8">
        <v>8761372</v>
      </c>
      <c r="C15" s="8">
        <v>199168</v>
      </c>
      <c r="D15" s="8">
        <v>8806623</v>
      </c>
      <c r="E15" s="8">
        <v>200590</v>
      </c>
      <c r="F15" s="8">
        <v>8715702</v>
      </c>
      <c r="G15" s="36">
        <v>197678</v>
      </c>
    </row>
    <row r="16" spans="1:7" x14ac:dyDescent="0.2">
      <c r="A16" s="35">
        <v>2022</v>
      </c>
      <c r="B16" s="8">
        <v>8835055</v>
      </c>
      <c r="C16" s="8">
        <v>199413</v>
      </c>
      <c r="D16" s="8">
        <v>8897327</v>
      </c>
      <c r="E16" s="8">
        <v>201351</v>
      </c>
      <c r="F16" s="8">
        <v>8772405</v>
      </c>
      <c r="G16" s="36">
        <v>197413</v>
      </c>
    </row>
    <row r="17" spans="1:7" x14ac:dyDescent="0.2">
      <c r="A17" s="35">
        <v>2023</v>
      </c>
      <c r="B17" s="8">
        <v>8909158</v>
      </c>
      <c r="C17" s="8">
        <v>199644</v>
      </c>
      <c r="D17" s="8">
        <v>8989547</v>
      </c>
      <c r="E17" s="8">
        <v>202123</v>
      </c>
      <c r="F17" s="8">
        <v>8828459</v>
      </c>
      <c r="G17" s="36">
        <v>197113</v>
      </c>
    </row>
    <row r="18" spans="1:7" x14ac:dyDescent="0.2">
      <c r="A18" s="35">
        <v>2024</v>
      </c>
      <c r="B18" s="8">
        <v>8983636</v>
      </c>
      <c r="C18" s="8">
        <v>199856</v>
      </c>
      <c r="D18" s="8">
        <v>9083231</v>
      </c>
      <c r="E18" s="8">
        <v>202873</v>
      </c>
      <c r="F18" s="8">
        <v>8883708</v>
      </c>
      <c r="G18" s="36">
        <v>196778</v>
      </c>
    </row>
    <row r="19" spans="1:7" x14ac:dyDescent="0.2">
      <c r="A19" s="35">
        <v>2025</v>
      </c>
      <c r="B19" s="8">
        <v>9058337</v>
      </c>
      <c r="C19" s="8">
        <v>200045</v>
      </c>
      <c r="D19" s="8">
        <v>9178304</v>
      </c>
      <c r="E19" s="8">
        <v>203630</v>
      </c>
      <c r="F19" s="8">
        <v>8937899</v>
      </c>
      <c r="G19" s="36">
        <v>196388</v>
      </c>
    </row>
    <row r="20" spans="1:7" x14ac:dyDescent="0.2">
      <c r="A20" s="35">
        <v>2026</v>
      </c>
      <c r="B20" s="8">
        <v>9133068</v>
      </c>
      <c r="C20" s="8">
        <v>200209</v>
      </c>
      <c r="D20" s="8">
        <v>9274742</v>
      </c>
      <c r="E20" s="8">
        <v>204361</v>
      </c>
      <c r="F20" s="8">
        <v>8990980</v>
      </c>
      <c r="G20" s="36">
        <v>195954</v>
      </c>
    </row>
    <row r="21" spans="1:7" x14ac:dyDescent="0.2">
      <c r="A21" s="35">
        <v>2027</v>
      </c>
      <c r="B21" s="8">
        <v>9207787</v>
      </c>
      <c r="C21" s="8">
        <v>200324</v>
      </c>
      <c r="D21" s="8">
        <v>9372488</v>
      </c>
      <c r="E21" s="8">
        <v>205082</v>
      </c>
      <c r="F21" s="8">
        <v>9042737</v>
      </c>
      <c r="G21" s="36">
        <v>195474</v>
      </c>
    </row>
    <row r="22" spans="1:7" x14ac:dyDescent="0.2">
      <c r="A22" s="35">
        <v>2028</v>
      </c>
      <c r="B22" s="8">
        <v>9282395</v>
      </c>
      <c r="C22" s="8">
        <v>200415</v>
      </c>
      <c r="D22" s="8">
        <v>9471460</v>
      </c>
      <c r="E22" s="8">
        <v>205778</v>
      </c>
      <c r="F22" s="8">
        <v>9093134</v>
      </c>
      <c r="G22" s="36">
        <v>194934</v>
      </c>
    </row>
    <row r="23" spans="1:7" x14ac:dyDescent="0.2">
      <c r="A23" s="35">
        <v>2029</v>
      </c>
      <c r="B23" s="8">
        <v>9356906</v>
      </c>
      <c r="C23" s="8">
        <v>200458</v>
      </c>
      <c r="D23" s="8">
        <v>9571707</v>
      </c>
      <c r="E23" s="8">
        <v>206464</v>
      </c>
      <c r="F23" s="8">
        <v>9142022</v>
      </c>
      <c r="G23" s="36">
        <v>194338</v>
      </c>
    </row>
    <row r="24" spans="1:7" x14ac:dyDescent="0.2">
      <c r="A24" s="35">
        <v>2030</v>
      </c>
      <c r="B24" s="8">
        <v>9430802</v>
      </c>
      <c r="C24" s="8">
        <v>200468</v>
      </c>
      <c r="D24" s="8">
        <v>9672213</v>
      </c>
      <c r="E24" s="8">
        <v>207131</v>
      </c>
      <c r="F24" s="8">
        <v>9189377</v>
      </c>
      <c r="G24" s="36">
        <v>193689</v>
      </c>
    </row>
    <row r="25" spans="1:7" x14ac:dyDescent="0.2">
      <c r="A25" s="35">
        <v>2031</v>
      </c>
      <c r="B25" s="8">
        <v>9501974</v>
      </c>
      <c r="C25" s="8">
        <v>200409</v>
      </c>
      <c r="D25" s="8">
        <v>9770953</v>
      </c>
      <c r="E25" s="8">
        <v>207746</v>
      </c>
      <c r="F25" s="8">
        <v>9233184</v>
      </c>
      <c r="G25" s="36">
        <v>192973</v>
      </c>
    </row>
    <row r="26" spans="1:7" x14ac:dyDescent="0.2">
      <c r="A26" s="35">
        <v>2032</v>
      </c>
      <c r="B26" s="8">
        <v>9570326</v>
      </c>
      <c r="C26" s="8">
        <v>200294</v>
      </c>
      <c r="D26" s="8">
        <v>9867836</v>
      </c>
      <c r="E26" s="8">
        <v>208305</v>
      </c>
      <c r="F26" s="8">
        <v>9273323</v>
      </c>
      <c r="G26" s="36">
        <v>192199</v>
      </c>
    </row>
    <row r="27" spans="1:7" x14ac:dyDescent="0.2">
      <c r="A27" s="35">
        <v>2033</v>
      </c>
      <c r="B27" s="8">
        <v>9635883</v>
      </c>
      <c r="C27" s="8">
        <v>200116</v>
      </c>
      <c r="D27" s="8">
        <v>9962772</v>
      </c>
      <c r="E27" s="8">
        <v>208796</v>
      </c>
      <c r="F27" s="8">
        <v>9309802</v>
      </c>
      <c r="G27" s="36">
        <v>191365</v>
      </c>
    </row>
    <row r="28" spans="1:7" x14ac:dyDescent="0.2">
      <c r="A28" s="35">
        <v>2034</v>
      </c>
      <c r="B28" s="8">
        <v>9698634</v>
      </c>
      <c r="C28" s="8">
        <v>199888</v>
      </c>
      <c r="D28" s="8">
        <v>10055834</v>
      </c>
      <c r="E28" s="8">
        <v>209234</v>
      </c>
      <c r="F28" s="8">
        <v>9342609</v>
      </c>
      <c r="G28" s="36">
        <v>190473</v>
      </c>
    </row>
    <row r="29" spans="1:7" x14ac:dyDescent="0.2">
      <c r="A29" s="35">
        <v>2035</v>
      </c>
      <c r="B29" s="8">
        <v>9758502</v>
      </c>
      <c r="C29" s="8">
        <v>199591</v>
      </c>
      <c r="D29" s="8">
        <v>10146930</v>
      </c>
      <c r="E29" s="8">
        <v>209617</v>
      </c>
      <c r="F29" s="8">
        <v>9371712</v>
      </c>
      <c r="G29" s="36">
        <v>189525</v>
      </c>
    </row>
    <row r="30" spans="1:7" x14ac:dyDescent="0.2">
      <c r="A30" s="35">
        <v>2036</v>
      </c>
      <c r="B30" s="8">
        <v>9815503</v>
      </c>
      <c r="C30" s="8">
        <v>199248</v>
      </c>
      <c r="D30" s="8">
        <v>10236048</v>
      </c>
      <c r="E30" s="8">
        <v>209945</v>
      </c>
      <c r="F30" s="8">
        <v>9397208</v>
      </c>
      <c r="G30" s="36">
        <v>188521</v>
      </c>
    </row>
    <row r="31" spans="1:7" x14ac:dyDescent="0.2">
      <c r="A31" s="35">
        <v>2037</v>
      </c>
      <c r="B31" s="8">
        <v>9869668</v>
      </c>
      <c r="C31" s="8">
        <v>198846</v>
      </c>
      <c r="D31" s="8">
        <v>10323156</v>
      </c>
      <c r="E31" s="8">
        <v>210223</v>
      </c>
      <c r="F31" s="8">
        <v>9419019</v>
      </c>
      <c r="G31" s="36">
        <v>187455</v>
      </c>
    </row>
    <row r="32" spans="1:7" x14ac:dyDescent="0.2">
      <c r="A32" s="35">
        <v>2038</v>
      </c>
      <c r="B32" s="8">
        <v>9921023</v>
      </c>
      <c r="C32" s="8">
        <v>198396</v>
      </c>
      <c r="D32" s="8">
        <v>10408280</v>
      </c>
      <c r="E32" s="8">
        <v>210444</v>
      </c>
      <c r="F32" s="8">
        <v>9437326</v>
      </c>
      <c r="G32" s="36">
        <v>186340</v>
      </c>
    </row>
    <row r="33" spans="1:7" x14ac:dyDescent="0.2">
      <c r="A33" s="35">
        <v>2039</v>
      </c>
      <c r="B33" s="8">
        <v>9969581</v>
      </c>
      <c r="C33" s="8">
        <v>197898</v>
      </c>
      <c r="D33" s="8">
        <v>10491456</v>
      </c>
      <c r="E33" s="8">
        <v>210618</v>
      </c>
      <c r="F33" s="8">
        <v>9452077</v>
      </c>
      <c r="G33" s="36">
        <v>185190</v>
      </c>
    </row>
    <row r="34" spans="1:7" x14ac:dyDescent="0.2">
      <c r="A34" s="35">
        <v>2040</v>
      </c>
      <c r="B34" s="8">
        <v>10015412</v>
      </c>
      <c r="C34" s="8">
        <v>197367</v>
      </c>
      <c r="D34" s="8">
        <v>10572632</v>
      </c>
      <c r="E34" s="8">
        <v>210746</v>
      </c>
      <c r="F34" s="8">
        <v>9463496</v>
      </c>
      <c r="G34" s="36">
        <v>183984</v>
      </c>
    </row>
    <row r="35" spans="1:7" x14ac:dyDescent="0.2">
      <c r="A35" s="35">
        <v>2041</v>
      </c>
      <c r="B35" s="8">
        <v>10060549</v>
      </c>
      <c r="C35" s="8">
        <v>196806</v>
      </c>
      <c r="D35" s="8">
        <v>10653896</v>
      </c>
      <c r="E35" s="8">
        <v>210850</v>
      </c>
      <c r="F35" s="8">
        <v>9473520</v>
      </c>
      <c r="G35" s="36">
        <v>182745</v>
      </c>
    </row>
    <row r="36" spans="1:7" x14ac:dyDescent="0.2">
      <c r="A36" s="35">
        <v>2042</v>
      </c>
      <c r="B36" s="8">
        <v>10105091</v>
      </c>
      <c r="C36" s="8">
        <v>196217</v>
      </c>
      <c r="D36" s="8">
        <v>10735220</v>
      </c>
      <c r="E36" s="8">
        <v>210938</v>
      </c>
      <c r="F36" s="8">
        <v>9482381</v>
      </c>
      <c r="G36" s="36">
        <v>181481</v>
      </c>
    </row>
    <row r="37" spans="1:7" x14ac:dyDescent="0.2">
      <c r="A37" s="35">
        <v>2043</v>
      </c>
      <c r="B37" s="8">
        <v>10149020</v>
      </c>
      <c r="C37" s="8">
        <v>195603</v>
      </c>
      <c r="D37" s="8">
        <v>10816609</v>
      </c>
      <c r="E37" s="8">
        <v>211010</v>
      </c>
      <c r="F37" s="8">
        <v>9490106</v>
      </c>
      <c r="G37" s="36">
        <v>180187</v>
      </c>
    </row>
    <row r="38" spans="1:7" x14ac:dyDescent="0.2">
      <c r="A38" s="35">
        <v>2044</v>
      </c>
      <c r="B38" s="8">
        <v>10192430</v>
      </c>
      <c r="C38" s="8">
        <v>194957</v>
      </c>
      <c r="D38" s="8">
        <v>10898144</v>
      </c>
      <c r="E38" s="8">
        <v>211057</v>
      </c>
      <c r="F38" s="8">
        <v>9496793</v>
      </c>
      <c r="G38" s="36">
        <v>178866</v>
      </c>
    </row>
    <row r="39" spans="1:7" x14ac:dyDescent="0.2">
      <c r="A39" s="35">
        <v>2045</v>
      </c>
      <c r="B39" s="8">
        <v>10235269</v>
      </c>
      <c r="C39" s="8">
        <v>194294</v>
      </c>
      <c r="D39" s="8">
        <v>10979651</v>
      </c>
      <c r="E39" s="8">
        <v>211101</v>
      </c>
      <c r="F39" s="8">
        <v>9502456</v>
      </c>
      <c r="G39" s="36">
        <v>177522</v>
      </c>
    </row>
    <row r="40" spans="1:7" x14ac:dyDescent="0.2">
      <c r="A40" s="35">
        <v>2046</v>
      </c>
      <c r="B40" s="8">
        <v>10277529</v>
      </c>
      <c r="C40" s="8">
        <v>193615</v>
      </c>
      <c r="D40" s="8">
        <v>11061193</v>
      </c>
      <c r="E40" s="8">
        <v>211120</v>
      </c>
      <c r="F40" s="8">
        <v>9507185</v>
      </c>
      <c r="G40" s="36">
        <v>176161</v>
      </c>
    </row>
    <row r="41" spans="1:7" x14ac:dyDescent="0.2">
      <c r="A41" s="35">
        <v>2047</v>
      </c>
      <c r="B41" s="8">
        <v>10319243</v>
      </c>
      <c r="C41" s="8">
        <v>192913</v>
      </c>
      <c r="D41" s="8">
        <v>11142621</v>
      </c>
      <c r="E41" s="8">
        <v>211120</v>
      </c>
      <c r="F41" s="8">
        <v>9510945</v>
      </c>
      <c r="G41" s="36">
        <v>174779</v>
      </c>
    </row>
    <row r="42" spans="1:7" x14ac:dyDescent="0.2">
      <c r="A42" s="35">
        <v>2048</v>
      </c>
      <c r="B42" s="8">
        <v>10360335</v>
      </c>
      <c r="C42" s="8">
        <v>192199</v>
      </c>
      <c r="D42" s="8">
        <v>11223935</v>
      </c>
      <c r="E42" s="8">
        <v>211108</v>
      </c>
      <c r="F42" s="8">
        <v>9513848</v>
      </c>
      <c r="G42" s="36">
        <v>173385</v>
      </c>
    </row>
    <row r="43" spans="1:7" x14ac:dyDescent="0.2">
      <c r="A43" s="35">
        <v>2049</v>
      </c>
      <c r="B43" s="8">
        <v>10400834</v>
      </c>
      <c r="C43" s="8">
        <v>191463</v>
      </c>
      <c r="D43" s="8">
        <v>11304931</v>
      </c>
      <c r="E43" s="8">
        <v>211068</v>
      </c>
      <c r="F43" s="8">
        <v>9515847</v>
      </c>
      <c r="G43" s="36">
        <v>171978</v>
      </c>
    </row>
    <row r="44" spans="1:7" ht="13.5" thickBot="1" x14ac:dyDescent="0.25">
      <c r="A44" s="37">
        <v>2050</v>
      </c>
      <c r="B44" s="38">
        <v>10440621</v>
      </c>
      <c r="C44" s="38">
        <v>190721</v>
      </c>
      <c r="D44" s="38">
        <v>11385661</v>
      </c>
      <c r="E44" s="38">
        <v>211023</v>
      </c>
      <c r="F44" s="38">
        <v>9516929</v>
      </c>
      <c r="G44" s="39">
        <v>170571</v>
      </c>
    </row>
    <row r="46" spans="1:7" x14ac:dyDescent="0.2">
      <c r="A46" s="5" t="str">
        <f>VLOOKUP("&lt;Quelle_1&gt;",Uebersetzungen!$B$3:$E$57,Uebersetzungen!$B$2+1,FALSE)</f>
        <v>Quelle: BFS (SZENARIEN)</v>
      </c>
    </row>
    <row r="47" spans="1:7" x14ac:dyDescent="0.2">
      <c r="A47" s="5" t="str">
        <f>VLOOKUP("&lt;Aktualisierung&gt;",Uebersetzungen!$B$3:$E$57,Uebersetzungen!$B$2+1,FALSE)</f>
        <v>Letztmals aktualisiert am: 13.02.2024</v>
      </c>
    </row>
  </sheetData>
  <sheetProtection sheet="1" objects="1" scenarios="1"/>
  <mergeCells count="4">
    <mergeCell ref="A7:C7"/>
    <mergeCell ref="B12:C12"/>
    <mergeCell ref="D12:E12"/>
    <mergeCell ref="F12:G12"/>
  </mergeCells>
  <pageMargins left="0.7" right="0.7" top="0.78740157499999996" bottom="0.78740157499999996" header="0.3" footer="0.3"/>
  <pageSetup paperSize="9" scale="6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161925</xdr:colOff>
                    <xdr:row>1</xdr:row>
                    <xdr:rowOff>114300</xdr:rowOff>
                  </from>
                  <to>
                    <xdr:col>4</xdr:col>
                    <xdr:colOff>1381125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161925</xdr:colOff>
                    <xdr:row>2</xdr:row>
                    <xdr:rowOff>104775</xdr:rowOff>
                  </from>
                  <to>
                    <xdr:col>5</xdr:col>
                    <xdr:colOff>295275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161925</xdr:colOff>
                    <xdr:row>3</xdr:row>
                    <xdr:rowOff>66675</xdr:rowOff>
                  </from>
                  <to>
                    <xdr:col>4</xdr:col>
                    <xdr:colOff>1381125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baseColWidth="10" defaultRowHeight="12.75" x14ac:dyDescent="0.2"/>
  <cols>
    <col min="1" max="1" width="15.7109375" style="5" customWidth="1"/>
    <col min="2" max="7" width="22.5703125" style="5" customWidth="1"/>
    <col min="8" max="16384" width="11.42578125" style="5"/>
  </cols>
  <sheetData>
    <row r="1" spans="1:7" s="1" customFormat="1" x14ac:dyDescent="0.2"/>
    <row r="2" spans="1:7" s="1" customFormat="1" ht="15.75" x14ac:dyDescent="0.25">
      <c r="A2" s="2"/>
      <c r="B2" s="9"/>
      <c r="C2" s="10"/>
      <c r="D2" s="10"/>
      <c r="E2" s="2"/>
    </row>
    <row r="3" spans="1:7" s="1" customFormat="1" ht="15.75" x14ac:dyDescent="0.25">
      <c r="A3" s="2"/>
      <c r="B3" s="9"/>
      <c r="C3" s="10"/>
      <c r="D3" s="10"/>
      <c r="E3" s="2"/>
    </row>
    <row r="4" spans="1:7" s="1" customFormat="1" ht="15.75" x14ac:dyDescent="0.25">
      <c r="A4" s="2"/>
      <c r="B4" s="9"/>
      <c r="C4" s="10"/>
      <c r="D4" s="10"/>
      <c r="E4" s="2"/>
    </row>
    <row r="5" spans="1:7" s="1" customFormat="1" x14ac:dyDescent="0.2">
      <c r="A5" s="2"/>
      <c r="B5" s="2"/>
      <c r="C5" s="2"/>
      <c r="D5" s="2"/>
      <c r="E5" s="2"/>
      <c r="F5" s="2"/>
    </row>
    <row r="6" spans="1:7" s="1" customFormat="1" ht="6" customHeight="1" x14ac:dyDescent="0.2">
      <c r="A6" s="2"/>
      <c r="B6" s="2"/>
      <c r="C6" s="2"/>
      <c r="D6" s="2"/>
      <c r="E6" s="2"/>
      <c r="F6" s="2"/>
      <c r="G6" s="2"/>
    </row>
    <row r="7" spans="1:7" s="2" customFormat="1" ht="15.75" customHeight="1" x14ac:dyDescent="0.2">
      <c r="A7" s="34" t="str">
        <f>VLOOKUP("&lt;Fachbereich&gt;",Uebersetzungen!$B$3:$E$36,Uebersetzungen!$B$2+1,FALSE)</f>
        <v>Daten &amp; Statistik</v>
      </c>
      <c r="B7" s="34"/>
      <c r="C7" s="34"/>
      <c r="D7" s="3"/>
      <c r="E7" s="3"/>
      <c r="F7" s="3"/>
      <c r="G7" s="3"/>
    </row>
    <row r="8" spans="1:7" s="2" customFormat="1" ht="12.75" customHeight="1" x14ac:dyDescent="0.2">
      <c r="A8" s="30"/>
      <c r="B8" s="30"/>
      <c r="C8" s="30"/>
      <c r="D8" s="3"/>
      <c r="E8" s="3"/>
      <c r="F8" s="3"/>
      <c r="G8" s="3"/>
    </row>
    <row r="9" spans="1:7" ht="18" x14ac:dyDescent="0.25">
      <c r="A9" s="6" t="str">
        <f>VLOOKUP("&lt;T2Titel&gt;",Uebersetzungen!$B$3:$E$336,Uebersetzungen!$B$2+1,FALSE)</f>
        <v>Kantonale Bevölkerungsszenarien - Entwicklung der Altersgruppen der Ständigen Wohnbevölkerung 2020-2050</v>
      </c>
    </row>
    <row r="10" spans="1:7" ht="15.75" x14ac:dyDescent="0.25">
      <c r="A10" s="41" t="str">
        <f>VLOOKUP("&lt;T2UTitel&gt;",Uebersetzungen!$B$3:$E$336,Uebersetzungen!$B$2+1,FALSE)</f>
        <v>Referenzszenario</v>
      </c>
    </row>
    <row r="11" spans="1:7" ht="13.5" thickBot="1" x14ac:dyDescent="0.25"/>
    <row r="12" spans="1:7" s="7" customFormat="1" ht="26.25" customHeight="1" thickBot="1" x14ac:dyDescent="0.25">
      <c r="B12" s="31" t="str">
        <f>VLOOKUP("&lt;T2SpaltenTitel_2&gt;",Uebersetzungen!$B$3:$E$36,Uebersetzungen!$B$2+1,FALSE)</f>
        <v>Anzahl der unter 20-Jährigen</v>
      </c>
      <c r="C12" s="32"/>
      <c r="D12" s="31" t="str">
        <f>VLOOKUP("&lt;T2SpaltenTitel_3&gt;",Uebersetzungen!$B$3:$E$36,Uebersetzungen!$B$2+1,FALSE)</f>
        <v>Anzahl der 20-64-Jährigen</v>
      </c>
      <c r="E12" s="32"/>
      <c r="F12" s="31" t="str">
        <f>VLOOKUP("&lt;T2SpaltenTitel_4&gt;",Uebersetzungen!$B$3:$E$36,Uebersetzungen!$B$2+1,FALSE)</f>
        <v xml:space="preserve">Anzahl der 65-Jährigen und Älteren </v>
      </c>
      <c r="G12" s="33"/>
    </row>
    <row r="13" spans="1:7" s="7" customFormat="1" ht="26.25" customHeight="1" thickBot="1" x14ac:dyDescent="0.25">
      <c r="A13" s="29" t="str">
        <f>VLOOKUP("&lt;T2SpaltenTitel_1&gt;",Uebersetzungen!$B$3:$E$36,Uebersetzungen!$B$2+1,FALSE)</f>
        <v>Jahr</v>
      </c>
      <c r="B13" s="26" t="str">
        <f>VLOOKUP("&lt;SpaltenTitel_1.1&gt;",Uebersetzungen!$B$3:$E$36,Uebersetzungen!$B$2+1,FALSE)</f>
        <v>Schweiz</v>
      </c>
      <c r="C13" s="27" t="str">
        <f>VLOOKUP("&lt;SpaltenTitel_1.2&gt;",Uebersetzungen!$B$3:$E$36,Uebersetzungen!$B$2+1,FALSE)</f>
        <v>Graubünden</v>
      </c>
      <c r="D13" s="26" t="str">
        <f>VLOOKUP("&lt;SpaltenTitel_1.1&gt;",Uebersetzungen!$B$3:$E$36,Uebersetzungen!$B$2+1,FALSE)</f>
        <v>Schweiz</v>
      </c>
      <c r="E13" s="27" t="str">
        <f>VLOOKUP("&lt;SpaltenTitel_1.2&gt;",Uebersetzungen!$B$3:$E$36,Uebersetzungen!$B$2+1,FALSE)</f>
        <v>Graubünden</v>
      </c>
      <c r="F13" s="26" t="str">
        <f>VLOOKUP("&lt;SpaltenTitel_1.1&gt;",Uebersetzungen!$B$3:$E$36,Uebersetzungen!$B$2+1,FALSE)</f>
        <v>Schweiz</v>
      </c>
      <c r="G13" s="28" t="str">
        <f>VLOOKUP("&lt;SpaltenTitel_1.2&gt;",Uebersetzungen!$B$3:$E$36,Uebersetzungen!$B$2+1,FALSE)</f>
        <v>Graubünden</v>
      </c>
    </row>
    <row r="14" spans="1:7" x14ac:dyDescent="0.2">
      <c r="A14" s="35">
        <v>2020</v>
      </c>
      <c r="B14" s="8">
        <v>1732996</v>
      </c>
      <c r="C14" s="8">
        <v>35297</v>
      </c>
      <c r="D14" s="8">
        <v>5314338</v>
      </c>
      <c r="E14" s="8">
        <v>119273</v>
      </c>
      <c r="F14" s="8">
        <v>1640881</v>
      </c>
      <c r="G14" s="36">
        <v>44329</v>
      </c>
    </row>
    <row r="15" spans="1:7" x14ac:dyDescent="0.2">
      <c r="A15" s="35">
        <v>2021</v>
      </c>
      <c r="B15" s="8">
        <v>1750487</v>
      </c>
      <c r="C15" s="8">
        <v>35250</v>
      </c>
      <c r="D15" s="8">
        <v>5334279</v>
      </c>
      <c r="E15" s="8">
        <v>118506</v>
      </c>
      <c r="F15" s="8">
        <v>1676606</v>
      </c>
      <c r="G15" s="36">
        <v>45412</v>
      </c>
    </row>
    <row r="16" spans="1:7" x14ac:dyDescent="0.2">
      <c r="A16" s="35">
        <v>2022</v>
      </c>
      <c r="B16" s="8">
        <v>1767937</v>
      </c>
      <c r="C16" s="8">
        <v>35271</v>
      </c>
      <c r="D16" s="8">
        <v>5353049</v>
      </c>
      <c r="E16" s="8">
        <v>117474</v>
      </c>
      <c r="F16" s="8">
        <v>1714069</v>
      </c>
      <c r="G16" s="36">
        <v>46668</v>
      </c>
    </row>
    <row r="17" spans="1:7" x14ac:dyDescent="0.2">
      <c r="A17" s="35">
        <v>2023</v>
      </c>
      <c r="B17" s="8">
        <v>1786250</v>
      </c>
      <c r="C17" s="8">
        <v>35268</v>
      </c>
      <c r="D17" s="8">
        <v>5370211</v>
      </c>
      <c r="E17" s="8">
        <v>116609</v>
      </c>
      <c r="F17" s="8">
        <v>1752697</v>
      </c>
      <c r="G17" s="36">
        <v>47767</v>
      </c>
    </row>
    <row r="18" spans="1:7" x14ac:dyDescent="0.2">
      <c r="A18" s="35">
        <v>2024</v>
      </c>
      <c r="B18" s="8">
        <v>1803215</v>
      </c>
      <c r="C18" s="8">
        <v>35270</v>
      </c>
      <c r="D18" s="8">
        <v>5386141</v>
      </c>
      <c r="E18" s="8">
        <v>115566</v>
      </c>
      <c r="F18" s="8">
        <v>1794280</v>
      </c>
      <c r="G18" s="36">
        <v>49020</v>
      </c>
    </row>
    <row r="19" spans="1:7" x14ac:dyDescent="0.2">
      <c r="A19" s="35">
        <v>2025</v>
      </c>
      <c r="B19" s="8">
        <v>1819885</v>
      </c>
      <c r="C19" s="8">
        <v>35362</v>
      </c>
      <c r="D19" s="8">
        <v>5400513</v>
      </c>
      <c r="E19" s="8">
        <v>114468</v>
      </c>
      <c r="F19" s="8">
        <v>1837939</v>
      </c>
      <c r="G19" s="36">
        <v>50215</v>
      </c>
    </row>
    <row r="20" spans="1:7" x14ac:dyDescent="0.2">
      <c r="A20" s="35">
        <v>2026</v>
      </c>
      <c r="B20" s="8">
        <v>1836119</v>
      </c>
      <c r="C20" s="8">
        <v>35405</v>
      </c>
      <c r="D20" s="8">
        <v>5413416</v>
      </c>
      <c r="E20" s="8">
        <v>113272</v>
      </c>
      <c r="F20" s="8">
        <v>1883533</v>
      </c>
      <c r="G20" s="36">
        <v>51532</v>
      </c>
    </row>
    <row r="21" spans="1:7" x14ac:dyDescent="0.2">
      <c r="A21" s="35">
        <v>2027</v>
      </c>
      <c r="B21" s="8">
        <v>1851338</v>
      </c>
      <c r="C21" s="8">
        <v>35372</v>
      </c>
      <c r="D21" s="8">
        <v>5424673</v>
      </c>
      <c r="E21" s="8">
        <v>112136</v>
      </c>
      <c r="F21" s="8">
        <v>1931776</v>
      </c>
      <c r="G21" s="36">
        <v>52816</v>
      </c>
    </row>
    <row r="22" spans="1:7" x14ac:dyDescent="0.2">
      <c r="A22" s="35">
        <v>2028</v>
      </c>
      <c r="B22" s="8">
        <v>1864803</v>
      </c>
      <c r="C22" s="8">
        <v>35296</v>
      </c>
      <c r="D22" s="8">
        <v>5434286</v>
      </c>
      <c r="E22" s="8">
        <v>110979</v>
      </c>
      <c r="F22" s="8">
        <v>1983306</v>
      </c>
      <c r="G22" s="36">
        <v>54140</v>
      </c>
    </row>
    <row r="23" spans="1:7" x14ac:dyDescent="0.2">
      <c r="A23" s="35">
        <v>2029</v>
      </c>
      <c r="B23" s="8">
        <v>1877581</v>
      </c>
      <c r="C23" s="8">
        <v>35229</v>
      </c>
      <c r="D23" s="8">
        <v>5442150</v>
      </c>
      <c r="E23" s="8">
        <v>109851</v>
      </c>
      <c r="F23" s="8">
        <v>2037175</v>
      </c>
      <c r="G23" s="36">
        <v>55378</v>
      </c>
    </row>
    <row r="24" spans="1:7" x14ac:dyDescent="0.2">
      <c r="A24" s="35">
        <v>2030</v>
      </c>
      <c r="B24" s="8">
        <v>1888786</v>
      </c>
      <c r="C24" s="8">
        <v>35103</v>
      </c>
      <c r="D24" s="8">
        <v>5453883</v>
      </c>
      <c r="E24" s="8">
        <v>108841</v>
      </c>
      <c r="F24" s="8">
        <v>2088133</v>
      </c>
      <c r="G24" s="36">
        <v>56524</v>
      </c>
    </row>
    <row r="25" spans="1:7" x14ac:dyDescent="0.2">
      <c r="A25" s="35">
        <v>2031</v>
      </c>
      <c r="B25" s="8">
        <v>1900348</v>
      </c>
      <c r="C25" s="8">
        <v>34909</v>
      </c>
      <c r="D25" s="8">
        <v>5463993</v>
      </c>
      <c r="E25" s="8">
        <v>107787</v>
      </c>
      <c r="F25" s="8">
        <v>2137633</v>
      </c>
      <c r="G25" s="36">
        <v>57713</v>
      </c>
    </row>
    <row r="26" spans="1:7" x14ac:dyDescent="0.2">
      <c r="A26" s="35">
        <v>2032</v>
      </c>
      <c r="B26" s="8">
        <v>1910473</v>
      </c>
      <c r="C26" s="8">
        <v>34738</v>
      </c>
      <c r="D26" s="8">
        <v>5476003</v>
      </c>
      <c r="E26" s="8">
        <v>106759</v>
      </c>
      <c r="F26" s="8">
        <v>2183850</v>
      </c>
      <c r="G26" s="36">
        <v>58797</v>
      </c>
    </row>
    <row r="27" spans="1:7" x14ac:dyDescent="0.2">
      <c r="A27" s="35">
        <v>2033</v>
      </c>
      <c r="B27" s="8">
        <v>1920594</v>
      </c>
      <c r="C27" s="8">
        <v>34448</v>
      </c>
      <c r="D27" s="8">
        <v>5487257</v>
      </c>
      <c r="E27" s="8">
        <v>105888</v>
      </c>
      <c r="F27" s="8">
        <v>2228032</v>
      </c>
      <c r="G27" s="36">
        <v>59780</v>
      </c>
    </row>
    <row r="28" spans="1:7" x14ac:dyDescent="0.2">
      <c r="A28" s="35">
        <v>2034</v>
      </c>
      <c r="B28" s="8">
        <v>1928514</v>
      </c>
      <c r="C28" s="8">
        <v>34149</v>
      </c>
      <c r="D28" s="8">
        <v>5501043</v>
      </c>
      <c r="E28" s="8">
        <v>105037</v>
      </c>
      <c r="F28" s="8">
        <v>2269077</v>
      </c>
      <c r="G28" s="36">
        <v>60702</v>
      </c>
    </row>
    <row r="29" spans="1:7" x14ac:dyDescent="0.2">
      <c r="A29" s="35">
        <v>2035</v>
      </c>
      <c r="B29" s="8">
        <v>1935601</v>
      </c>
      <c r="C29" s="8">
        <v>33854</v>
      </c>
      <c r="D29" s="8">
        <v>5516776</v>
      </c>
      <c r="E29" s="8">
        <v>104246</v>
      </c>
      <c r="F29" s="8">
        <v>2306125</v>
      </c>
      <c r="G29" s="36">
        <v>61491</v>
      </c>
    </row>
    <row r="30" spans="1:7" x14ac:dyDescent="0.2">
      <c r="A30" s="35">
        <v>2036</v>
      </c>
      <c r="B30" s="8">
        <v>1941687</v>
      </c>
      <c r="C30" s="8">
        <v>33524</v>
      </c>
      <c r="D30" s="8">
        <v>5532999</v>
      </c>
      <c r="E30" s="8">
        <v>103560</v>
      </c>
      <c r="F30" s="8">
        <v>2340817</v>
      </c>
      <c r="G30" s="36">
        <v>62164</v>
      </c>
    </row>
    <row r="31" spans="1:7" x14ac:dyDescent="0.2">
      <c r="A31" s="35">
        <v>2037</v>
      </c>
      <c r="B31" s="8">
        <v>1948534</v>
      </c>
      <c r="C31" s="8">
        <v>33236</v>
      </c>
      <c r="D31" s="8">
        <v>5549847</v>
      </c>
      <c r="E31" s="8">
        <v>103000</v>
      </c>
      <c r="F31" s="8">
        <v>2371287</v>
      </c>
      <c r="G31" s="36">
        <v>62610</v>
      </c>
    </row>
    <row r="32" spans="1:7" x14ac:dyDescent="0.2">
      <c r="A32" s="35">
        <v>2038</v>
      </c>
      <c r="B32" s="8">
        <v>1955661</v>
      </c>
      <c r="C32" s="8">
        <v>32921</v>
      </c>
      <c r="D32" s="8">
        <v>5567269</v>
      </c>
      <c r="E32" s="8">
        <v>102525</v>
      </c>
      <c r="F32" s="8">
        <v>2398093</v>
      </c>
      <c r="G32" s="36">
        <v>62950</v>
      </c>
    </row>
    <row r="33" spans="1:7" x14ac:dyDescent="0.2">
      <c r="A33" s="35">
        <v>2039</v>
      </c>
      <c r="B33" s="8">
        <v>1961046</v>
      </c>
      <c r="C33" s="8">
        <v>32626</v>
      </c>
      <c r="D33" s="8">
        <v>5585218</v>
      </c>
      <c r="E33" s="8">
        <v>102025</v>
      </c>
      <c r="F33" s="8">
        <v>2423317</v>
      </c>
      <c r="G33" s="36">
        <v>63247</v>
      </c>
    </row>
    <row r="34" spans="1:7" x14ac:dyDescent="0.2">
      <c r="A34" s="35">
        <v>2040</v>
      </c>
      <c r="B34" s="8">
        <v>1965822</v>
      </c>
      <c r="C34" s="8">
        <v>32330</v>
      </c>
      <c r="D34" s="8">
        <v>5604006</v>
      </c>
      <c r="E34" s="8">
        <v>101656</v>
      </c>
      <c r="F34" s="8">
        <v>2445584</v>
      </c>
      <c r="G34" s="36">
        <v>63381</v>
      </c>
    </row>
    <row r="35" spans="1:7" x14ac:dyDescent="0.2">
      <c r="A35" s="35">
        <v>2041</v>
      </c>
      <c r="B35" s="8">
        <v>1970446</v>
      </c>
      <c r="C35" s="8">
        <v>32037</v>
      </c>
      <c r="D35" s="8">
        <v>5622769</v>
      </c>
      <c r="E35" s="8">
        <v>101216</v>
      </c>
      <c r="F35" s="8">
        <v>2467334</v>
      </c>
      <c r="G35" s="36">
        <v>63553</v>
      </c>
    </row>
    <row r="36" spans="1:7" x14ac:dyDescent="0.2">
      <c r="A36" s="35">
        <v>2042</v>
      </c>
      <c r="B36" s="8">
        <v>1975001</v>
      </c>
      <c r="C36" s="8">
        <v>31750</v>
      </c>
      <c r="D36" s="8">
        <v>5640966</v>
      </c>
      <c r="E36" s="8">
        <v>100837</v>
      </c>
      <c r="F36" s="8">
        <v>2489124</v>
      </c>
      <c r="G36" s="36">
        <v>63630</v>
      </c>
    </row>
    <row r="37" spans="1:7" x14ac:dyDescent="0.2">
      <c r="A37" s="35">
        <v>2043</v>
      </c>
      <c r="B37" s="8">
        <v>1979534</v>
      </c>
      <c r="C37" s="8">
        <v>31494</v>
      </c>
      <c r="D37" s="8">
        <v>5659059</v>
      </c>
      <c r="E37" s="8">
        <v>100425</v>
      </c>
      <c r="F37" s="8">
        <v>2510427</v>
      </c>
      <c r="G37" s="36">
        <v>63684</v>
      </c>
    </row>
    <row r="38" spans="1:7" x14ac:dyDescent="0.2">
      <c r="A38" s="35">
        <v>2044</v>
      </c>
      <c r="B38" s="8">
        <v>1984131</v>
      </c>
      <c r="C38" s="8">
        <v>31242</v>
      </c>
      <c r="D38" s="8">
        <v>5675687</v>
      </c>
      <c r="E38" s="8">
        <v>99957</v>
      </c>
      <c r="F38" s="8">
        <v>2532612</v>
      </c>
      <c r="G38" s="36">
        <v>63758</v>
      </c>
    </row>
    <row r="39" spans="1:7" x14ac:dyDescent="0.2">
      <c r="A39" s="35">
        <v>2045</v>
      </c>
      <c r="B39" s="8">
        <v>1988846</v>
      </c>
      <c r="C39" s="8">
        <v>31017</v>
      </c>
      <c r="D39" s="8">
        <v>5689692</v>
      </c>
      <c r="E39" s="8">
        <v>99394</v>
      </c>
      <c r="F39" s="8">
        <v>2556731</v>
      </c>
      <c r="G39" s="36">
        <v>63883</v>
      </c>
    </row>
    <row r="40" spans="1:7" x14ac:dyDescent="0.2">
      <c r="A40" s="35">
        <v>2046</v>
      </c>
      <c r="B40" s="8">
        <v>1993745</v>
      </c>
      <c r="C40" s="8">
        <v>30812</v>
      </c>
      <c r="D40" s="8">
        <v>5703429</v>
      </c>
      <c r="E40" s="8">
        <v>98834</v>
      </c>
      <c r="F40" s="8">
        <v>2580355</v>
      </c>
      <c r="G40" s="36">
        <v>63969</v>
      </c>
    </row>
    <row r="41" spans="1:7" x14ac:dyDescent="0.2">
      <c r="A41" s="35">
        <v>2047</v>
      </c>
      <c r="B41" s="8">
        <v>1998858</v>
      </c>
      <c r="C41" s="8">
        <v>30637</v>
      </c>
      <c r="D41" s="8">
        <v>5715938</v>
      </c>
      <c r="E41" s="8">
        <v>98235</v>
      </c>
      <c r="F41" s="8">
        <v>2604447</v>
      </c>
      <c r="G41" s="36">
        <v>64041</v>
      </c>
    </row>
    <row r="42" spans="1:7" x14ac:dyDescent="0.2">
      <c r="A42" s="35">
        <v>2048</v>
      </c>
      <c r="B42" s="8">
        <v>2004243</v>
      </c>
      <c r="C42" s="8">
        <v>30482</v>
      </c>
      <c r="D42" s="8">
        <v>5729293</v>
      </c>
      <c r="E42" s="8">
        <v>97614</v>
      </c>
      <c r="F42" s="8">
        <v>2626799</v>
      </c>
      <c r="G42" s="36">
        <v>64103</v>
      </c>
    </row>
    <row r="43" spans="1:7" x14ac:dyDescent="0.2">
      <c r="A43" s="35">
        <v>2049</v>
      </c>
      <c r="B43" s="8">
        <v>2009882</v>
      </c>
      <c r="C43" s="8">
        <v>30341</v>
      </c>
      <c r="D43" s="8">
        <v>5741017</v>
      </c>
      <c r="E43" s="8">
        <v>97024</v>
      </c>
      <c r="F43" s="8">
        <v>2649935</v>
      </c>
      <c r="G43" s="36">
        <v>64098</v>
      </c>
    </row>
    <row r="44" spans="1:7" ht="13.5" thickBot="1" x14ac:dyDescent="0.25">
      <c r="A44" s="37">
        <v>2050</v>
      </c>
      <c r="B44" s="38">
        <v>2015734</v>
      </c>
      <c r="C44" s="38">
        <v>30222</v>
      </c>
      <c r="D44" s="38">
        <v>5752262</v>
      </c>
      <c r="E44" s="38">
        <v>96374</v>
      </c>
      <c r="F44" s="38">
        <v>2672625</v>
      </c>
      <c r="G44" s="39">
        <v>64125</v>
      </c>
    </row>
    <row r="46" spans="1:7" x14ac:dyDescent="0.2">
      <c r="A46" s="5" t="str">
        <f>VLOOKUP("&lt;Quelle_1&gt;",Uebersetzungen!$B$3:$E$57,Uebersetzungen!$B$2+1,FALSE)</f>
        <v>Quelle: BFS (SZENARIEN)</v>
      </c>
    </row>
    <row r="47" spans="1:7" x14ac:dyDescent="0.2">
      <c r="A47" s="5" t="str">
        <f>VLOOKUP("&lt;Aktualisierung&gt;",Uebersetzungen!$B$3:$E$57,Uebersetzungen!$B$2+1,FALSE)</f>
        <v>Letztmals aktualisiert am: 13.02.2024</v>
      </c>
    </row>
  </sheetData>
  <sheetProtection sheet="1" objects="1" scenarios="1"/>
  <mergeCells count="4">
    <mergeCell ref="A7:C7"/>
    <mergeCell ref="B12:C12"/>
    <mergeCell ref="D12:E12"/>
    <mergeCell ref="F12:G12"/>
  </mergeCells>
  <pageMargins left="0.7" right="0.7" top="0.78740157499999996" bottom="0.78740157499999996" header="0.3" footer="0.3"/>
  <pageSetup paperSize="9" scale="6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4</xdr:col>
                    <xdr:colOff>161925</xdr:colOff>
                    <xdr:row>1</xdr:row>
                    <xdr:rowOff>114300</xdr:rowOff>
                  </from>
                  <to>
                    <xdr:col>4</xdr:col>
                    <xdr:colOff>1381125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4</xdr:col>
                    <xdr:colOff>161925</xdr:colOff>
                    <xdr:row>2</xdr:row>
                    <xdr:rowOff>104775</xdr:rowOff>
                  </from>
                  <to>
                    <xdr:col>5</xdr:col>
                    <xdr:colOff>295275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4</xdr:col>
                    <xdr:colOff>161925</xdr:colOff>
                    <xdr:row>3</xdr:row>
                    <xdr:rowOff>66675</xdr:rowOff>
                  </from>
                  <to>
                    <xdr:col>4</xdr:col>
                    <xdr:colOff>1381125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baseColWidth="10" defaultRowHeight="12.75" x14ac:dyDescent="0.2"/>
  <cols>
    <col min="1" max="1" width="15.7109375" style="5" customWidth="1"/>
    <col min="2" max="7" width="22.5703125" style="5" customWidth="1"/>
    <col min="8" max="16384" width="11.42578125" style="5"/>
  </cols>
  <sheetData>
    <row r="1" spans="1:7" s="1" customFormat="1" x14ac:dyDescent="0.2"/>
    <row r="2" spans="1:7" s="1" customFormat="1" ht="15.75" x14ac:dyDescent="0.25">
      <c r="A2" s="2"/>
      <c r="B2" s="9"/>
      <c r="C2" s="10"/>
      <c r="D2" s="10"/>
      <c r="E2" s="2"/>
    </row>
    <row r="3" spans="1:7" s="1" customFormat="1" ht="15.75" x14ac:dyDescent="0.25">
      <c r="A3" s="2"/>
      <c r="B3" s="9"/>
      <c r="C3" s="10"/>
      <c r="D3" s="10"/>
      <c r="E3" s="2"/>
    </row>
    <row r="4" spans="1:7" s="1" customFormat="1" ht="15.75" x14ac:dyDescent="0.25">
      <c r="A4" s="2"/>
      <c r="B4" s="9"/>
      <c r="C4" s="10"/>
      <c r="D4" s="10"/>
      <c r="E4" s="2"/>
    </row>
    <row r="5" spans="1:7" s="1" customFormat="1" x14ac:dyDescent="0.2">
      <c r="A5" s="2"/>
      <c r="B5" s="2"/>
      <c r="C5" s="2"/>
      <c r="D5" s="2"/>
      <c r="E5" s="2"/>
      <c r="F5" s="2"/>
    </row>
    <row r="6" spans="1:7" s="1" customFormat="1" ht="6" customHeight="1" x14ac:dyDescent="0.2">
      <c r="A6" s="2"/>
      <c r="B6" s="2"/>
      <c r="C6" s="2"/>
      <c r="D6" s="2"/>
      <c r="E6" s="2"/>
      <c r="F6" s="2"/>
      <c r="G6" s="2"/>
    </row>
    <row r="7" spans="1:7" s="2" customFormat="1" ht="15.75" customHeight="1" x14ac:dyDescent="0.2">
      <c r="A7" s="34" t="str">
        <f>VLOOKUP("&lt;Fachbereich&gt;",Uebersetzungen!$B$3:$E$36,Uebersetzungen!$B$2+1,FALSE)</f>
        <v>Daten &amp; Statistik</v>
      </c>
      <c r="B7" s="34"/>
      <c r="C7" s="34"/>
      <c r="D7" s="3"/>
      <c r="E7" s="3"/>
      <c r="F7" s="3"/>
      <c r="G7" s="3"/>
    </row>
    <row r="8" spans="1:7" s="2" customFormat="1" ht="12.75" customHeight="1" x14ac:dyDescent="0.2">
      <c r="A8" s="30"/>
      <c r="B8" s="30"/>
      <c r="C8" s="30"/>
      <c r="D8" s="3"/>
      <c r="E8" s="3"/>
      <c r="F8" s="3"/>
      <c r="G8" s="3"/>
    </row>
    <row r="9" spans="1:7" ht="18" x14ac:dyDescent="0.25">
      <c r="A9" s="6" t="str">
        <f>VLOOKUP("&lt;T3Titel&gt;",Uebersetzungen!$B$3:$E$336,Uebersetzungen!$B$2+1,FALSE)</f>
        <v>Kantonale Bevölkerungsszenarien - Entwicklung der Altersquotienten 2020-2050</v>
      </c>
    </row>
    <row r="10" spans="1:7" ht="15.75" x14ac:dyDescent="0.25">
      <c r="A10" s="41" t="str">
        <f>VLOOKUP("&lt;T3UTitel&gt;",Uebersetzungen!$B$3:$E$336,Uebersetzungen!$B$2+1,FALSE)</f>
        <v>Referenzszenario</v>
      </c>
    </row>
    <row r="11" spans="1:7" ht="13.5" thickBot="1" x14ac:dyDescent="0.25"/>
    <row r="12" spans="1:7" s="7" customFormat="1" ht="26.25" customHeight="1" thickBot="1" x14ac:dyDescent="0.25">
      <c r="B12" s="31" t="str">
        <f>VLOOKUP("&lt;T3SpaltenTitel_2&gt;",Uebersetzungen!$B$3:$E$336,Uebersetzungen!$B$2+1,FALSE)</f>
        <v>Jugendquotient</v>
      </c>
      <c r="C12" s="32"/>
      <c r="D12" s="31" t="str">
        <f>VLOOKUP("&lt;T3SpaltenTitel_3&gt;",Uebersetzungen!$B$3:$E$336,Uebersetzungen!$B$2+1,FALSE)</f>
        <v>Altersquotient</v>
      </c>
      <c r="E12" s="32"/>
      <c r="F12" s="31" t="str">
        <f>VLOOKUP("&lt;T3SpaltenTitel_4&gt;",Uebersetzungen!$B$3:$E$336,Uebersetzungen!$B$2+1,FALSE)</f>
        <v>Gesamtquotient</v>
      </c>
      <c r="G12" s="33"/>
    </row>
    <row r="13" spans="1:7" s="7" customFormat="1" ht="26.25" customHeight="1" thickBot="1" x14ac:dyDescent="0.25">
      <c r="A13" s="29" t="str">
        <f>VLOOKUP("&lt;T3SpaltenTitel_1&gt;",Uebersetzungen!$B$3:$E$336,Uebersetzungen!$B$2+1,FALSE)</f>
        <v>Jahr</v>
      </c>
      <c r="B13" s="26" t="str">
        <f>VLOOKUP("&lt;SpaltenTitel_1.1&gt;",Uebersetzungen!$B$3:$E$36,Uebersetzungen!$B$2+1,FALSE)</f>
        <v>Schweiz</v>
      </c>
      <c r="C13" s="27" t="str">
        <f>VLOOKUP("&lt;SpaltenTitel_1.2&gt;",Uebersetzungen!$B$3:$E$36,Uebersetzungen!$B$2+1,FALSE)</f>
        <v>Graubünden</v>
      </c>
      <c r="D13" s="26" t="str">
        <f>VLOOKUP("&lt;SpaltenTitel_1.1&gt;",Uebersetzungen!$B$3:$E$36,Uebersetzungen!$B$2+1,FALSE)</f>
        <v>Schweiz</v>
      </c>
      <c r="E13" s="27" t="str">
        <f>VLOOKUP("&lt;SpaltenTitel_1.2&gt;",Uebersetzungen!$B$3:$E$36,Uebersetzungen!$B$2+1,FALSE)</f>
        <v>Graubünden</v>
      </c>
      <c r="F13" s="26" t="str">
        <f>VLOOKUP("&lt;SpaltenTitel_1.1&gt;",Uebersetzungen!$B$3:$E$36,Uebersetzungen!$B$2+1,FALSE)</f>
        <v>Schweiz</v>
      </c>
      <c r="G13" s="28" t="str">
        <f>VLOOKUP("&lt;SpaltenTitel_1.2&gt;",Uebersetzungen!$B$3:$E$36,Uebersetzungen!$B$2+1,FALSE)</f>
        <v>Graubünden</v>
      </c>
    </row>
    <row r="14" spans="1:7" x14ac:dyDescent="0.2">
      <c r="A14" s="35">
        <v>2020</v>
      </c>
      <c r="B14" s="43">
        <v>32.609818946404992</v>
      </c>
      <c r="C14" s="44">
        <v>29.593453673505319</v>
      </c>
      <c r="D14" s="43">
        <v>30.876489225939338</v>
      </c>
      <c r="E14" s="44">
        <v>37.165997333847557</v>
      </c>
      <c r="F14" s="43">
        <v>63.48630817234433</v>
      </c>
      <c r="G14" s="45">
        <v>66.75945100735288</v>
      </c>
    </row>
    <row r="15" spans="1:7" x14ac:dyDescent="0.2">
      <c r="A15" s="35">
        <v>2021</v>
      </c>
      <c r="B15" s="43">
        <v>32.81581259622903</v>
      </c>
      <c r="C15" s="44">
        <v>29.745329350412636</v>
      </c>
      <c r="D15" s="43">
        <v>31.43078942814952</v>
      </c>
      <c r="E15" s="44">
        <v>38.320422594636561</v>
      </c>
      <c r="F15" s="43">
        <v>64.246602024378547</v>
      </c>
      <c r="G15" s="45">
        <v>68.0657519450492</v>
      </c>
    </row>
    <row r="16" spans="1:7" x14ac:dyDescent="0.2">
      <c r="A16" s="35">
        <v>2022</v>
      </c>
      <c r="B16" s="43">
        <v>33.026729252805268</v>
      </c>
      <c r="C16" s="44">
        <v>30.024516063128864</v>
      </c>
      <c r="D16" s="43">
        <v>32.020424247937953</v>
      </c>
      <c r="E16" s="44">
        <v>39.726237295061033</v>
      </c>
      <c r="F16" s="43">
        <v>65.047153500743221</v>
      </c>
      <c r="G16" s="45">
        <v>69.750753358189897</v>
      </c>
    </row>
    <row r="17" spans="1:7" x14ac:dyDescent="0.2">
      <c r="A17" s="35">
        <v>2023</v>
      </c>
      <c r="B17" s="43">
        <v>33.262193980832407</v>
      </c>
      <c r="C17" s="44">
        <v>30.244663790959532</v>
      </c>
      <c r="D17" s="43">
        <v>32.637395439397075</v>
      </c>
      <c r="E17" s="44">
        <v>40.963390475863783</v>
      </c>
      <c r="F17" s="43">
        <v>65.899589420229489</v>
      </c>
      <c r="G17" s="45">
        <v>71.208054266823311</v>
      </c>
    </row>
    <row r="18" spans="1:7" x14ac:dyDescent="0.2">
      <c r="A18" s="35">
        <v>2024</v>
      </c>
      <c r="B18" s="43">
        <v>33.478793072814099</v>
      </c>
      <c r="C18" s="44">
        <v>30.519356904279807</v>
      </c>
      <c r="D18" s="43">
        <v>33.312904359540532</v>
      </c>
      <c r="E18" s="44">
        <v>42.417319973002442</v>
      </c>
      <c r="F18" s="43">
        <v>66.791697432354624</v>
      </c>
      <c r="G18" s="45">
        <v>72.936676877282252</v>
      </c>
    </row>
    <row r="19" spans="1:7" x14ac:dyDescent="0.2">
      <c r="A19" s="35">
        <v>2025</v>
      </c>
      <c r="B19" s="43">
        <v>33.69837272866485</v>
      </c>
      <c r="C19" s="44">
        <v>30.892476499982529</v>
      </c>
      <c r="D19" s="43">
        <v>34.032674303348593</v>
      </c>
      <c r="E19" s="44">
        <v>43.868155292308771</v>
      </c>
      <c r="F19" s="43">
        <v>67.731047032013436</v>
      </c>
      <c r="G19" s="45">
        <v>74.760631792291292</v>
      </c>
    </row>
    <row r="20" spans="1:7" x14ac:dyDescent="0.2">
      <c r="A20" s="35">
        <v>2026</v>
      </c>
      <c r="B20" s="43">
        <v>33.917936474861712</v>
      </c>
      <c r="C20" s="44">
        <v>31.256621230312874</v>
      </c>
      <c r="D20" s="43">
        <v>34.793797483880788</v>
      </c>
      <c r="E20" s="44">
        <v>45.494032064411329</v>
      </c>
      <c r="F20" s="43">
        <v>68.711733958742499</v>
      </c>
      <c r="G20" s="45">
        <v>76.750653294724202</v>
      </c>
    </row>
    <row r="21" spans="1:7" x14ac:dyDescent="0.2">
      <c r="A21" s="35">
        <v>2027</v>
      </c>
      <c r="B21" s="43">
        <v>34.128103205483541</v>
      </c>
      <c r="C21" s="44">
        <v>31.543839623314547</v>
      </c>
      <c r="D21" s="43">
        <v>35.610920695127611</v>
      </c>
      <c r="E21" s="44">
        <v>47.099950060640651</v>
      </c>
      <c r="F21" s="43">
        <v>69.739023900611159</v>
      </c>
      <c r="G21" s="45">
        <v>78.643789683955191</v>
      </c>
    </row>
    <row r="22" spans="1:7" x14ac:dyDescent="0.2">
      <c r="A22" s="35">
        <v>2028</v>
      </c>
      <c r="B22" s="43">
        <v>34.315510814116152</v>
      </c>
      <c r="C22" s="44">
        <v>31.804215211886934</v>
      </c>
      <c r="D22" s="43">
        <v>36.496165273598038</v>
      </c>
      <c r="E22" s="44">
        <v>48.784004180971174</v>
      </c>
      <c r="F22" s="43">
        <v>70.81167608771419</v>
      </c>
      <c r="G22" s="45">
        <v>80.588219392858107</v>
      </c>
    </row>
    <row r="23" spans="1:7" x14ac:dyDescent="0.2">
      <c r="A23" s="35">
        <v>2029</v>
      </c>
      <c r="B23" s="43">
        <v>34.500721222311036</v>
      </c>
      <c r="C23" s="44">
        <v>32.069803643116586</v>
      </c>
      <c r="D23" s="43">
        <v>37.433275451797542</v>
      </c>
      <c r="E23" s="44">
        <v>50.411921602898474</v>
      </c>
      <c r="F23" s="43">
        <v>71.933996674108585</v>
      </c>
      <c r="G23" s="45">
        <v>82.48172524601506</v>
      </c>
    </row>
    <row r="24" spans="1:7" x14ac:dyDescent="0.2">
      <c r="A24" s="35">
        <v>2030</v>
      </c>
      <c r="B24" s="43">
        <v>34.631949383585969</v>
      </c>
      <c r="C24" s="44">
        <v>32.25163311619702</v>
      </c>
      <c r="D24" s="43">
        <v>38.287088300207394</v>
      </c>
      <c r="E24" s="44">
        <v>51.93263567956928</v>
      </c>
      <c r="F24" s="43">
        <v>72.919037683793363</v>
      </c>
      <c r="G24" s="45">
        <v>84.1842687957663</v>
      </c>
    </row>
    <row r="25" spans="1:7" x14ac:dyDescent="0.2">
      <c r="A25" s="35">
        <v>2031</v>
      </c>
      <c r="B25" s="43">
        <v>34.779473546177677</v>
      </c>
      <c r="C25" s="44">
        <v>32.387022553740245</v>
      </c>
      <c r="D25" s="43">
        <v>39.122176767063941</v>
      </c>
      <c r="E25" s="44">
        <v>53.543562767309602</v>
      </c>
      <c r="F25" s="43">
        <v>73.901650313241618</v>
      </c>
      <c r="G25" s="45">
        <v>85.930585321049847</v>
      </c>
    </row>
    <row r="26" spans="1:7" x14ac:dyDescent="0.2">
      <c r="A26" s="35">
        <v>2032</v>
      </c>
      <c r="B26" s="43">
        <v>34.888092647136972</v>
      </c>
      <c r="C26" s="44">
        <v>32.538708680298619</v>
      </c>
      <c r="D26" s="43">
        <v>39.880365295636253</v>
      </c>
      <c r="E26" s="44">
        <v>55.074513624144103</v>
      </c>
      <c r="F26" s="43">
        <v>74.768457942773225</v>
      </c>
      <c r="G26" s="45">
        <v>87.613222304442729</v>
      </c>
    </row>
    <row r="27" spans="1:7" x14ac:dyDescent="0.2">
      <c r="A27" s="35">
        <v>2033</v>
      </c>
      <c r="B27" s="43">
        <v>35.000985009450076</v>
      </c>
      <c r="C27" s="44">
        <v>32.532487156240556</v>
      </c>
      <c r="D27" s="43">
        <v>40.603747919953449</v>
      </c>
      <c r="E27" s="44">
        <v>56.455877908733754</v>
      </c>
      <c r="F27" s="43">
        <v>75.604732929403525</v>
      </c>
      <c r="G27" s="45">
        <v>88.988365064974317</v>
      </c>
    </row>
    <row r="28" spans="1:7" x14ac:dyDescent="0.2">
      <c r="A28" s="35">
        <v>2034</v>
      </c>
      <c r="B28" s="43">
        <v>35.057242781050796</v>
      </c>
      <c r="C28" s="44">
        <v>32.511400744499561</v>
      </c>
      <c r="D28" s="43">
        <v>41.248123310434039</v>
      </c>
      <c r="E28" s="44">
        <v>57.791064101221473</v>
      </c>
      <c r="F28" s="43">
        <v>76.305366091484842</v>
      </c>
      <c r="G28" s="45">
        <v>90.302464845721033</v>
      </c>
    </row>
    <row r="29" spans="1:7" x14ac:dyDescent="0.2">
      <c r="A29" s="35">
        <v>2035</v>
      </c>
      <c r="B29" s="43">
        <v>35.085727606123577</v>
      </c>
      <c r="C29" s="44">
        <v>32.475106958540373</v>
      </c>
      <c r="D29" s="43">
        <v>41.802041627211253</v>
      </c>
      <c r="E29" s="44">
        <v>58.986435930395409</v>
      </c>
      <c r="F29" s="43">
        <v>76.887769233334836</v>
      </c>
      <c r="G29" s="45">
        <v>91.461542888935782</v>
      </c>
    </row>
    <row r="30" spans="1:7" x14ac:dyDescent="0.2">
      <c r="A30" s="35">
        <v>2036</v>
      </c>
      <c r="B30" s="43">
        <v>35.092849284809198</v>
      </c>
      <c r="C30" s="44">
        <v>32.371572035534953</v>
      </c>
      <c r="D30" s="43">
        <v>42.306477915502967</v>
      </c>
      <c r="E30" s="44">
        <v>60.027037466203168</v>
      </c>
      <c r="F30" s="43">
        <v>77.399327200312172</v>
      </c>
      <c r="G30" s="45">
        <v>92.398609501738122</v>
      </c>
    </row>
    <row r="31" spans="1:7" x14ac:dyDescent="0.2">
      <c r="A31" s="35">
        <v>2037</v>
      </c>
      <c r="B31" s="43">
        <v>35.109688609433739</v>
      </c>
      <c r="C31" s="44">
        <v>32.267961165048547</v>
      </c>
      <c r="D31" s="43">
        <v>42.727069773274827</v>
      </c>
      <c r="E31" s="44">
        <v>60.786407766990294</v>
      </c>
      <c r="F31" s="43">
        <v>77.836758382708567</v>
      </c>
      <c r="G31" s="45">
        <v>93.054368932038841</v>
      </c>
    </row>
    <row r="32" spans="1:7" x14ac:dyDescent="0.2">
      <c r="A32" s="35">
        <v>2038</v>
      </c>
      <c r="B32" s="43">
        <v>35.127833772716926</v>
      </c>
      <c r="C32" s="44">
        <v>32.110217020238963</v>
      </c>
      <c r="D32" s="43">
        <v>43.074854116084566</v>
      </c>
      <c r="E32" s="44">
        <v>61.399658619848815</v>
      </c>
      <c r="F32" s="43">
        <v>78.202687888801492</v>
      </c>
      <c r="G32" s="45">
        <v>93.509875640087785</v>
      </c>
    </row>
    <row r="33" spans="1:7" x14ac:dyDescent="0.2">
      <c r="A33" s="35">
        <v>2039</v>
      </c>
      <c r="B33" s="43">
        <v>35.11136002211552</v>
      </c>
      <c r="C33" s="44">
        <v>31.978436657681939</v>
      </c>
      <c r="D33" s="43">
        <v>43.388046804976995</v>
      </c>
      <c r="E33" s="44">
        <v>61.99166870864984</v>
      </c>
      <c r="F33" s="43">
        <v>78.499406827092514</v>
      </c>
      <c r="G33" s="45">
        <v>93.970105366331779</v>
      </c>
    </row>
    <row r="34" spans="1:7" x14ac:dyDescent="0.2">
      <c r="A34" s="35">
        <v>2040</v>
      </c>
      <c r="B34" s="43">
        <v>35.078870365235154</v>
      </c>
      <c r="C34" s="44">
        <v>31.80333674352719</v>
      </c>
      <c r="D34" s="43">
        <v>43.639924725276884</v>
      </c>
      <c r="E34" s="44">
        <v>62.348508695994333</v>
      </c>
      <c r="F34" s="43">
        <v>78.718795090512032</v>
      </c>
      <c r="G34" s="45">
        <v>94.151845439521523</v>
      </c>
    </row>
    <row r="35" spans="1:7" x14ac:dyDescent="0.2">
      <c r="A35" s="35">
        <v>2041</v>
      </c>
      <c r="B35" s="43">
        <v>35.044050360240661</v>
      </c>
      <c r="C35" s="44">
        <v>31.652110338286437</v>
      </c>
      <c r="D35" s="43">
        <v>43.881119782797406</v>
      </c>
      <c r="E35" s="44">
        <v>62.789479924122666</v>
      </c>
      <c r="F35" s="43">
        <v>78.925170143038059</v>
      </c>
      <c r="G35" s="45">
        <v>94.441590262409107</v>
      </c>
    </row>
    <row r="36" spans="1:7" x14ac:dyDescent="0.2">
      <c r="A36" s="35">
        <v>2042</v>
      </c>
      <c r="B36" s="43">
        <v>35.011751533336664</v>
      </c>
      <c r="C36" s="44">
        <v>31.486458343663536</v>
      </c>
      <c r="D36" s="43">
        <v>44.125846530541047</v>
      </c>
      <c r="E36" s="44">
        <v>63.101837619127899</v>
      </c>
      <c r="F36" s="43">
        <v>79.137598063877704</v>
      </c>
      <c r="G36" s="45">
        <v>94.588295962791435</v>
      </c>
    </row>
    <row r="37" spans="1:7" x14ac:dyDescent="0.2">
      <c r="A37" s="35">
        <v>2043</v>
      </c>
      <c r="B37" s="43">
        <v>34.979914505220741</v>
      </c>
      <c r="C37" s="44">
        <v>31.360716952949964</v>
      </c>
      <c r="D37" s="43">
        <v>44.361209169227607</v>
      </c>
      <c r="E37" s="44">
        <v>63.41448842419716</v>
      </c>
      <c r="F37" s="43">
        <v>79.34112367444834</v>
      </c>
      <c r="G37" s="45">
        <v>94.775205377147131</v>
      </c>
    </row>
    <row r="38" spans="1:7" x14ac:dyDescent="0.2">
      <c r="A38" s="35">
        <v>2044</v>
      </c>
      <c r="B38" s="43">
        <v>34.958428821039639</v>
      </c>
      <c r="C38" s="44">
        <v>31.255439839130826</v>
      </c>
      <c r="D38" s="43">
        <v>44.622122396812934</v>
      </c>
      <c r="E38" s="44">
        <v>63.785427733925587</v>
      </c>
      <c r="F38" s="43">
        <v>79.580551217852573</v>
      </c>
      <c r="G38" s="45">
        <v>95.040867573056417</v>
      </c>
    </row>
    <row r="39" spans="1:7" x14ac:dyDescent="0.2">
      <c r="A39" s="35">
        <v>2045</v>
      </c>
      <c r="B39" s="43">
        <v>34.955248895722299</v>
      </c>
      <c r="C39" s="44">
        <v>31.206109020665231</v>
      </c>
      <c r="D39" s="43">
        <v>44.936193382699798</v>
      </c>
      <c r="E39" s="44">
        <v>64.272491297261411</v>
      </c>
      <c r="F39" s="43">
        <v>79.89144227842209</v>
      </c>
      <c r="G39" s="45">
        <v>95.478600317926634</v>
      </c>
    </row>
    <row r="40" spans="1:7" x14ac:dyDescent="0.2">
      <c r="A40" s="35">
        <v>2046</v>
      </c>
      <c r="B40" s="43">
        <v>34.956953089097802</v>
      </c>
      <c r="C40" s="44">
        <v>31.175506404678551</v>
      </c>
      <c r="D40" s="43">
        <v>45.24216922837121</v>
      </c>
      <c r="E40" s="44">
        <v>64.723678086488462</v>
      </c>
      <c r="F40" s="43">
        <v>80.199122317469005</v>
      </c>
      <c r="G40" s="45">
        <v>95.899184491167006</v>
      </c>
    </row>
    <row r="41" spans="1:7" x14ac:dyDescent="0.2">
      <c r="A41" s="35">
        <v>2047</v>
      </c>
      <c r="B41" s="43">
        <v>34.96990345241673</v>
      </c>
      <c r="C41" s="44">
        <v>31.187458645085762</v>
      </c>
      <c r="D41" s="43">
        <v>45.564647482180526</v>
      </c>
      <c r="E41" s="44">
        <v>65.191632310276376</v>
      </c>
      <c r="F41" s="43">
        <v>80.534550934597263</v>
      </c>
      <c r="G41" s="45">
        <v>96.37909095536213</v>
      </c>
    </row>
    <row r="42" spans="1:7" x14ac:dyDescent="0.2">
      <c r="A42" s="35">
        <v>2048</v>
      </c>
      <c r="B42" s="43">
        <v>34.982379152192074</v>
      </c>
      <c r="C42" s="44">
        <v>31.227078083061855</v>
      </c>
      <c r="D42" s="43">
        <v>45.848571542771509</v>
      </c>
      <c r="E42" s="44">
        <v>65.669883418362119</v>
      </c>
      <c r="F42" s="43">
        <v>80.830950694963576</v>
      </c>
      <c r="G42" s="45">
        <v>96.896961501423974</v>
      </c>
    </row>
    <row r="43" spans="1:7" x14ac:dyDescent="0.2">
      <c r="A43" s="35">
        <v>2049</v>
      </c>
      <c r="B43" s="43">
        <v>35.009163010665183</v>
      </c>
      <c r="C43" s="44">
        <v>31.271644129287598</v>
      </c>
      <c r="D43" s="43">
        <v>46.157936825478828</v>
      </c>
      <c r="E43" s="44">
        <v>66.0640666226913</v>
      </c>
      <c r="F43" s="43">
        <v>81.167099836144018</v>
      </c>
      <c r="G43" s="45">
        <v>97.335710751978894</v>
      </c>
    </row>
    <row r="44" spans="1:7" ht="13.5" thickBot="1" x14ac:dyDescent="0.25">
      <c r="A44" s="37">
        <v>2050</v>
      </c>
      <c r="B44" s="46">
        <v>35.042458079969236</v>
      </c>
      <c r="C44" s="47">
        <v>31.359080249859922</v>
      </c>
      <c r="D44" s="46">
        <v>46.462156974073849</v>
      </c>
      <c r="E44" s="47">
        <v>66.537655384232266</v>
      </c>
      <c r="F44" s="46">
        <v>81.504615054043086</v>
      </c>
      <c r="G44" s="48">
        <v>97.896735634092181</v>
      </c>
    </row>
    <row r="46" spans="1:7" x14ac:dyDescent="0.2">
      <c r="A46" s="5" t="str">
        <f>VLOOKUP("&lt;Quelle_1&gt;",Uebersetzungen!$B$3:$E$57,Uebersetzungen!$B$2+1,FALSE)</f>
        <v>Quelle: BFS (SZENARIEN)</v>
      </c>
    </row>
    <row r="47" spans="1:7" x14ac:dyDescent="0.2">
      <c r="A47" s="5" t="str">
        <f>VLOOKUP("&lt;Aktualisierung&gt;",Uebersetzungen!$B$3:$E$57,Uebersetzungen!$B$2+1,FALSE)</f>
        <v>Letztmals aktualisiert am: 13.02.2024</v>
      </c>
    </row>
  </sheetData>
  <sheetProtection sheet="1" objects="1" scenarios="1"/>
  <mergeCells count="4">
    <mergeCell ref="A7:C7"/>
    <mergeCell ref="B12:C12"/>
    <mergeCell ref="D12:E12"/>
    <mergeCell ref="F12:G12"/>
  </mergeCells>
  <pageMargins left="0.7" right="0.7" top="0.78740157499999996" bottom="0.78740157499999996" header="0.3" footer="0.3"/>
  <pageSetup paperSize="9" scale="6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4</xdr:col>
                    <xdr:colOff>161925</xdr:colOff>
                    <xdr:row>1</xdr:row>
                    <xdr:rowOff>114300</xdr:rowOff>
                  </from>
                  <to>
                    <xdr:col>4</xdr:col>
                    <xdr:colOff>1381125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4</xdr:col>
                    <xdr:colOff>161925</xdr:colOff>
                    <xdr:row>2</xdr:row>
                    <xdr:rowOff>104775</xdr:rowOff>
                  </from>
                  <to>
                    <xdr:col>5</xdr:col>
                    <xdr:colOff>295275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4</xdr:col>
                    <xdr:colOff>161925</xdr:colOff>
                    <xdr:row>3</xdr:row>
                    <xdr:rowOff>66675</xdr:rowOff>
                  </from>
                  <to>
                    <xdr:col>4</xdr:col>
                    <xdr:colOff>1381125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3" sqref="B3"/>
    </sheetView>
  </sheetViews>
  <sheetFormatPr baseColWidth="10" defaultColWidth="12.5703125" defaultRowHeight="12.75" x14ac:dyDescent="0.2"/>
  <cols>
    <col min="1" max="1" width="8.5703125" style="13" bestFit="1" customWidth="1"/>
    <col min="2" max="2" width="17.7109375" style="13" bestFit="1" customWidth="1"/>
    <col min="3" max="3" width="46.7109375" style="13" bestFit="1" customWidth="1"/>
    <col min="4" max="4" width="47.5703125" style="13" bestFit="1" customWidth="1"/>
    <col min="5" max="5" width="47" style="13" bestFit="1" customWidth="1"/>
    <col min="6" max="16384" width="12.5703125" style="13"/>
  </cols>
  <sheetData>
    <row r="1" spans="1:6" x14ac:dyDescent="0.2">
      <c r="A1" s="11" t="s">
        <v>2</v>
      </c>
      <c r="B1" s="11" t="s">
        <v>3</v>
      </c>
      <c r="C1" s="11" t="s">
        <v>4</v>
      </c>
      <c r="D1" s="11" t="s">
        <v>5</v>
      </c>
      <c r="E1" s="11" t="s">
        <v>6</v>
      </c>
      <c r="F1" s="12"/>
    </row>
    <row r="2" spans="1:6" x14ac:dyDescent="0.2">
      <c r="A2" s="14" t="s">
        <v>7</v>
      </c>
      <c r="B2" s="15">
        <v>1</v>
      </c>
      <c r="C2" s="12"/>
      <c r="D2" s="12"/>
      <c r="E2" s="12"/>
      <c r="F2" s="12"/>
    </row>
    <row r="3" spans="1:6" x14ac:dyDescent="0.2">
      <c r="A3" s="14"/>
      <c r="B3" s="13" t="s">
        <v>8</v>
      </c>
      <c r="C3" s="16" t="s">
        <v>9</v>
      </c>
      <c r="D3" s="16" t="s">
        <v>10</v>
      </c>
      <c r="E3" s="16" t="s">
        <v>11</v>
      </c>
      <c r="F3" s="12"/>
    </row>
    <row r="4" spans="1:6" ht="25.5" x14ac:dyDescent="0.2">
      <c r="A4" s="14" t="s">
        <v>12</v>
      </c>
      <c r="B4" s="17" t="s">
        <v>13</v>
      </c>
      <c r="C4" s="42" t="s">
        <v>41</v>
      </c>
      <c r="D4" s="42" t="s">
        <v>54</v>
      </c>
      <c r="E4" s="42" t="s">
        <v>53</v>
      </c>
      <c r="F4" s="12"/>
    </row>
    <row r="5" spans="1:6" x14ac:dyDescent="0.2">
      <c r="A5" s="14"/>
      <c r="B5" s="13" t="s">
        <v>14</v>
      </c>
      <c r="C5" s="19" t="s">
        <v>52</v>
      </c>
      <c r="D5" s="19" t="s">
        <v>55</v>
      </c>
      <c r="E5" s="19" t="s">
        <v>56</v>
      </c>
      <c r="F5" s="12"/>
    </row>
    <row r="6" spans="1:6" x14ac:dyDescent="0.2">
      <c r="A6" s="14"/>
      <c r="B6" s="14"/>
      <c r="C6" s="20"/>
      <c r="D6" s="20"/>
      <c r="E6" s="20"/>
      <c r="F6" s="12"/>
    </row>
    <row r="7" spans="1:6" x14ac:dyDescent="0.2">
      <c r="A7" s="14" t="s">
        <v>15</v>
      </c>
      <c r="B7" s="13" t="s">
        <v>16</v>
      </c>
      <c r="C7" s="21" t="s">
        <v>1</v>
      </c>
      <c r="D7" s="21" t="s">
        <v>65</v>
      </c>
      <c r="E7" s="21" t="s">
        <v>17</v>
      </c>
      <c r="F7" s="12"/>
    </row>
    <row r="8" spans="1:6" x14ac:dyDescent="0.2">
      <c r="A8" s="14"/>
      <c r="B8" s="13" t="s">
        <v>18</v>
      </c>
      <c r="C8" s="21" t="s">
        <v>44</v>
      </c>
      <c r="D8" s="19" t="s">
        <v>60</v>
      </c>
      <c r="E8" s="19" t="s">
        <v>57</v>
      </c>
      <c r="F8" s="12"/>
    </row>
    <row r="9" spans="1:6" x14ac:dyDescent="0.2">
      <c r="A9" s="14"/>
      <c r="B9" s="21" t="s">
        <v>19</v>
      </c>
      <c r="C9" s="21" t="s">
        <v>45</v>
      </c>
      <c r="D9" s="19" t="s">
        <v>61</v>
      </c>
      <c r="E9" s="19" t="s">
        <v>58</v>
      </c>
      <c r="F9" s="12"/>
    </row>
    <row r="10" spans="1:6" x14ac:dyDescent="0.2">
      <c r="A10" s="14"/>
      <c r="B10" s="21" t="s">
        <v>20</v>
      </c>
      <c r="C10" s="21" t="s">
        <v>46</v>
      </c>
      <c r="D10" s="19" t="s">
        <v>62</v>
      </c>
      <c r="E10" s="19" t="s">
        <v>59</v>
      </c>
      <c r="F10" s="14"/>
    </row>
    <row r="11" spans="1:6" x14ac:dyDescent="0.2">
      <c r="A11" s="14"/>
      <c r="B11" s="21" t="s">
        <v>21</v>
      </c>
      <c r="D11" s="19"/>
      <c r="E11" s="19"/>
      <c r="F11" s="12"/>
    </row>
    <row r="12" spans="1:6" x14ac:dyDescent="0.2">
      <c r="A12" s="14"/>
      <c r="B12" s="21" t="s">
        <v>22</v>
      </c>
      <c r="D12" s="19"/>
      <c r="E12" s="19"/>
      <c r="F12" s="12"/>
    </row>
    <row r="13" spans="1:6" x14ac:dyDescent="0.2">
      <c r="A13" s="14"/>
      <c r="B13" s="14"/>
      <c r="C13" s="20"/>
      <c r="D13" s="20"/>
      <c r="E13" s="20"/>
      <c r="F13" s="14"/>
    </row>
    <row r="14" spans="1:6" x14ac:dyDescent="0.2">
      <c r="A14" s="14"/>
      <c r="B14" s="13" t="s">
        <v>32</v>
      </c>
      <c r="C14" s="19" t="s">
        <v>0</v>
      </c>
      <c r="D14" s="19" t="s">
        <v>35</v>
      </c>
      <c r="E14" s="19" t="s">
        <v>36</v>
      </c>
      <c r="F14" s="12"/>
    </row>
    <row r="15" spans="1:6" x14ac:dyDescent="0.2">
      <c r="A15" s="14"/>
      <c r="B15" s="21" t="s">
        <v>42</v>
      </c>
      <c r="C15" s="19" t="s">
        <v>43</v>
      </c>
      <c r="D15" s="19" t="s">
        <v>63</v>
      </c>
      <c r="E15" s="19" t="s">
        <v>64</v>
      </c>
      <c r="F15" s="12"/>
    </row>
    <row r="16" spans="1:6" x14ac:dyDescent="0.2">
      <c r="A16" s="14"/>
      <c r="B16" s="21" t="s">
        <v>33</v>
      </c>
      <c r="C16" s="19"/>
      <c r="D16" s="19"/>
      <c r="E16" s="19"/>
      <c r="F16" s="12"/>
    </row>
    <row r="17" spans="1:6" x14ac:dyDescent="0.2">
      <c r="A17" s="14"/>
      <c r="B17" s="21" t="s">
        <v>34</v>
      </c>
      <c r="C17" s="19"/>
      <c r="D17" s="19"/>
      <c r="E17" s="19"/>
      <c r="F17" s="12"/>
    </row>
    <row r="18" spans="1:6" x14ac:dyDescent="0.2">
      <c r="A18" s="14"/>
      <c r="B18" s="12"/>
      <c r="C18" s="22"/>
      <c r="D18" s="22"/>
      <c r="E18" s="22"/>
      <c r="F18" s="12"/>
    </row>
    <row r="19" spans="1:6" x14ac:dyDescent="0.2">
      <c r="A19" s="14"/>
      <c r="B19" s="13" t="s">
        <v>23</v>
      </c>
      <c r="C19" s="19"/>
      <c r="D19" s="19"/>
      <c r="E19" s="23"/>
      <c r="F19" s="12"/>
    </row>
    <row r="20" spans="1:6" x14ac:dyDescent="0.2">
      <c r="A20" s="12"/>
      <c r="B20" s="13" t="s">
        <v>24</v>
      </c>
      <c r="C20" s="19"/>
      <c r="D20" s="19"/>
      <c r="E20" s="23"/>
      <c r="F20" s="12"/>
    </row>
    <row r="21" spans="1:6" x14ac:dyDescent="0.2">
      <c r="A21" s="12"/>
      <c r="B21" s="13" t="s">
        <v>25</v>
      </c>
      <c r="C21" s="19"/>
      <c r="D21" s="19"/>
      <c r="E21" s="19"/>
      <c r="F21" s="12"/>
    </row>
    <row r="22" spans="1:6" x14ac:dyDescent="0.2">
      <c r="A22" s="12"/>
      <c r="B22" s="13" t="s">
        <v>26</v>
      </c>
      <c r="C22" s="19"/>
      <c r="D22" s="19"/>
      <c r="E22" s="19"/>
      <c r="F22" s="12"/>
    </row>
    <row r="23" spans="1:6" x14ac:dyDescent="0.2">
      <c r="A23" s="12"/>
      <c r="B23" s="12"/>
      <c r="C23" s="22"/>
      <c r="D23" s="22"/>
      <c r="E23" s="22"/>
      <c r="F23" s="12"/>
    </row>
    <row r="24" spans="1:6" x14ac:dyDescent="0.2">
      <c r="A24" s="12" t="s">
        <v>15</v>
      </c>
      <c r="B24" s="13" t="s">
        <v>27</v>
      </c>
      <c r="C24" s="19" t="s">
        <v>47</v>
      </c>
      <c r="D24" s="19" t="s">
        <v>48</v>
      </c>
      <c r="E24" s="19" t="s">
        <v>49</v>
      </c>
      <c r="F24" s="12"/>
    </row>
    <row r="25" spans="1:6" x14ac:dyDescent="0.2">
      <c r="A25" s="12" t="s">
        <v>12</v>
      </c>
      <c r="B25" s="24" t="s">
        <v>28</v>
      </c>
      <c r="C25" s="25" t="s">
        <v>29</v>
      </c>
      <c r="D25" s="25" t="s">
        <v>30</v>
      </c>
      <c r="E25" s="25" t="s">
        <v>31</v>
      </c>
      <c r="F25" s="12"/>
    </row>
    <row r="26" spans="1:6" x14ac:dyDescent="0.2">
      <c r="A26" s="12"/>
      <c r="B26" s="12"/>
      <c r="C26" s="22"/>
      <c r="D26" s="22"/>
      <c r="E26" s="22"/>
      <c r="F26" s="12"/>
    </row>
    <row r="27" spans="1:6" x14ac:dyDescent="0.2">
      <c r="A27" s="14"/>
      <c r="B27" s="15"/>
      <c r="C27" s="22"/>
      <c r="D27" s="22"/>
      <c r="E27" s="22"/>
      <c r="F27" s="12"/>
    </row>
    <row r="28" spans="1:6" ht="38.25" x14ac:dyDescent="0.2">
      <c r="A28" s="14" t="s">
        <v>37</v>
      </c>
      <c r="B28" s="40" t="s">
        <v>39</v>
      </c>
      <c r="C28" s="18" t="s">
        <v>66</v>
      </c>
      <c r="D28" s="18" t="s">
        <v>67</v>
      </c>
      <c r="E28" s="18" t="s">
        <v>68</v>
      </c>
      <c r="F28" s="12"/>
    </row>
    <row r="29" spans="1:6" x14ac:dyDescent="0.2">
      <c r="A29" s="14"/>
      <c r="B29" s="21" t="s">
        <v>50</v>
      </c>
      <c r="C29" s="21" t="s">
        <v>44</v>
      </c>
      <c r="D29" s="19" t="s">
        <v>60</v>
      </c>
      <c r="E29" s="19" t="s">
        <v>57</v>
      </c>
      <c r="F29" s="12"/>
    </row>
    <row r="30" spans="1:6" x14ac:dyDescent="0.2">
      <c r="A30" s="14"/>
      <c r="B30" s="14"/>
      <c r="C30" s="20"/>
      <c r="D30" s="20"/>
      <c r="E30" s="20"/>
      <c r="F30" s="12"/>
    </row>
    <row r="31" spans="1:6" x14ac:dyDescent="0.2">
      <c r="A31" s="14"/>
      <c r="B31" s="21" t="s">
        <v>69</v>
      </c>
      <c r="C31" s="21" t="s">
        <v>1</v>
      </c>
      <c r="D31" s="21" t="s">
        <v>65</v>
      </c>
      <c r="E31" s="21" t="s">
        <v>17</v>
      </c>
      <c r="F31" s="12"/>
    </row>
    <row r="32" spans="1:6" x14ac:dyDescent="0.2">
      <c r="A32" s="14"/>
      <c r="B32" s="21" t="s">
        <v>70</v>
      </c>
      <c r="C32" s="21" t="s">
        <v>77</v>
      </c>
      <c r="D32" s="19" t="s">
        <v>83</v>
      </c>
      <c r="E32" s="19" t="s">
        <v>80</v>
      </c>
      <c r="F32" s="12"/>
    </row>
    <row r="33" spans="1:6" x14ac:dyDescent="0.2">
      <c r="A33" s="14"/>
      <c r="B33" s="21" t="s">
        <v>71</v>
      </c>
      <c r="C33" s="21" t="s">
        <v>78</v>
      </c>
      <c r="D33" s="19" t="s">
        <v>84</v>
      </c>
      <c r="E33" s="19" t="s">
        <v>81</v>
      </c>
      <c r="F33" s="12"/>
    </row>
    <row r="34" spans="1:6" x14ac:dyDescent="0.2">
      <c r="A34" s="14"/>
      <c r="B34" s="21" t="s">
        <v>72</v>
      </c>
      <c r="C34" s="18" t="s">
        <v>79</v>
      </c>
      <c r="D34" s="19" t="s">
        <v>85</v>
      </c>
      <c r="E34" s="19" t="s">
        <v>82</v>
      </c>
      <c r="F34" s="14"/>
    </row>
    <row r="35" spans="1:6" x14ac:dyDescent="0.2">
      <c r="A35" s="14"/>
      <c r="B35" s="14"/>
      <c r="C35" s="20"/>
      <c r="D35" s="20"/>
      <c r="E35" s="20"/>
      <c r="F35" s="12"/>
    </row>
    <row r="36" spans="1:6" ht="25.5" x14ac:dyDescent="0.2">
      <c r="A36" s="14" t="s">
        <v>38</v>
      </c>
      <c r="B36" s="40" t="s">
        <v>40</v>
      </c>
      <c r="C36" s="21" t="s">
        <v>86</v>
      </c>
      <c r="D36" s="18" t="s">
        <v>88</v>
      </c>
      <c r="E36" s="18" t="s">
        <v>87</v>
      </c>
      <c r="F36" s="12"/>
    </row>
    <row r="37" spans="1:6" x14ac:dyDescent="0.2">
      <c r="A37" s="14"/>
      <c r="B37" s="21" t="s">
        <v>51</v>
      </c>
      <c r="C37" s="21" t="s">
        <v>44</v>
      </c>
      <c r="D37" s="19" t="s">
        <v>60</v>
      </c>
      <c r="E37" s="19" t="s">
        <v>57</v>
      </c>
      <c r="F37" s="12"/>
    </row>
    <row r="38" spans="1:6" x14ac:dyDescent="0.2">
      <c r="A38" s="14"/>
      <c r="B38" s="14"/>
      <c r="C38" s="20"/>
      <c r="D38" s="20"/>
      <c r="E38" s="20"/>
      <c r="F38" s="12"/>
    </row>
    <row r="39" spans="1:6" x14ac:dyDescent="0.2">
      <c r="A39" s="14"/>
      <c r="B39" s="21" t="s">
        <v>73</v>
      </c>
      <c r="C39" s="21" t="s">
        <v>1</v>
      </c>
      <c r="D39" s="21" t="s">
        <v>65</v>
      </c>
      <c r="E39" s="21" t="s">
        <v>17</v>
      </c>
      <c r="F39" s="12"/>
    </row>
    <row r="40" spans="1:6" x14ac:dyDescent="0.2">
      <c r="A40" s="14"/>
      <c r="B40" s="21" t="s">
        <v>74</v>
      </c>
      <c r="C40" s="1" t="s">
        <v>89</v>
      </c>
      <c r="D40" s="19" t="s">
        <v>95</v>
      </c>
      <c r="E40" s="19" t="s">
        <v>92</v>
      </c>
      <c r="F40" s="12"/>
    </row>
    <row r="41" spans="1:6" x14ac:dyDescent="0.2">
      <c r="A41" s="14"/>
      <c r="B41" s="21" t="s">
        <v>75</v>
      </c>
      <c r="C41" s="1" t="s">
        <v>90</v>
      </c>
      <c r="D41" s="19" t="s">
        <v>96</v>
      </c>
      <c r="E41" s="19" t="s">
        <v>93</v>
      </c>
      <c r="F41" s="12"/>
    </row>
    <row r="42" spans="1:6" x14ac:dyDescent="0.2">
      <c r="A42" s="14"/>
      <c r="B42" s="21" t="s">
        <v>76</v>
      </c>
      <c r="C42" s="1" t="s">
        <v>91</v>
      </c>
      <c r="D42" s="19" t="s">
        <v>97</v>
      </c>
      <c r="E42" s="19" t="s">
        <v>94</v>
      </c>
      <c r="F42" s="14"/>
    </row>
    <row r="43" spans="1:6" x14ac:dyDescent="0.2">
      <c r="A43" s="14"/>
      <c r="B43" s="14"/>
      <c r="C43" s="20"/>
      <c r="D43" s="20"/>
      <c r="E43" s="20"/>
      <c r="F43" s="1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1018</Benutzerdefinierte_x0020_ID>
    <Titel_RM xmlns="9d1f6504-c754-4527-a358-047ce8521f96">Scenaris demografics per la Svizra e per il Grischun, 2020-2050</Titel_RM>
    <Titel_DE xmlns="9d1f6504-c754-4527-a358-047ce8521f96">Bevölkerungsszenarien Schweiz und Graubünden, 2020-2050</Titel_DE>
    <PublishingExpirationDate xmlns="http://schemas.microsoft.com/sharepoint/v3" xsi:nil="true"/>
    <Kategorie xmlns="9d1f6504-c754-4527-a358-047ce8521f96">Zukünftige Bevölkerungsentwicklung</Kategorie>
    <PublishingStartDate xmlns="http://schemas.microsoft.com/sharepoint/v3" xsi:nil="true"/>
    <Titel_IT xmlns="9d1f6504-c754-4527-a358-047ce8521f96">Scenari dell'evoluzione demografica in Svizzera e nei Grigioni, 2020 – 2050</Titel_IT>
  </documentManagement>
</p:properties>
</file>

<file path=customXml/itemProps1.xml><?xml version="1.0" encoding="utf-8"?>
<ds:datastoreItem xmlns:ds="http://schemas.openxmlformats.org/officeDocument/2006/customXml" ds:itemID="{C2184CBD-A4CC-4AE2-B7B9-671887E5B08F}"/>
</file>

<file path=customXml/itemProps2.xml><?xml version="1.0" encoding="utf-8"?>
<ds:datastoreItem xmlns:ds="http://schemas.openxmlformats.org/officeDocument/2006/customXml" ds:itemID="{9058FFFF-85AB-4B56-8206-AD8349A1B1F4}"/>
</file>

<file path=customXml/itemProps3.xml><?xml version="1.0" encoding="utf-8"?>
<ds:datastoreItem xmlns:ds="http://schemas.openxmlformats.org/officeDocument/2006/customXml" ds:itemID="{911C8641-D816-4C9E-9811-F5BEC02F604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Bestände alle Szenarien</vt:lpstr>
      <vt:lpstr>Altersgruppen Referenzszenario</vt:lpstr>
      <vt:lpstr>Quotienten Referenzszenario</vt:lpstr>
      <vt:lpstr>Uebersetzungen</vt:lpstr>
      <vt:lpstr>'Altersgruppen Referenzszenario'!Druckbereich</vt:lpstr>
      <vt:lpstr>'Bestände alle Szenarien'!Druckbereich</vt:lpstr>
      <vt:lpstr>'Quotienten Referenzszenario'!Druckbereich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Bevölkerungsszenarien Schweiz und Graubünden</dc:title>
  <dc:creator>Stricker Luzius</dc:creator>
  <cp:lastModifiedBy>Stricker Luzius</cp:lastModifiedBy>
  <cp:lastPrinted>2013-07-12T08:36:55Z</cp:lastPrinted>
  <dcterms:created xsi:type="dcterms:W3CDTF">2013-07-04T09:58:49Z</dcterms:created>
  <dcterms:modified xsi:type="dcterms:W3CDTF">2024-02-16T09:35:00Z</dcterms:modified>
  <cp:category>SZENARIEN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